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codeName="{E757BCB4-07E6-AE0B-56E0-F0EEF7A6E26C}"/>
  <workbookPr codeName="ThisWorkbook"/>
  <mc:AlternateContent xmlns:mc="http://schemas.openxmlformats.org/markup-compatibility/2006">
    <mc:Choice Requires="x15">
      <x15ac:absPath xmlns:x15ac="http://schemas.microsoft.com/office/spreadsheetml/2010/11/ac" url="G:\Ea\Redovisning och controlling\Medarbetarportalen\Underlag och inlästa dokument\"/>
    </mc:Choice>
  </mc:AlternateContent>
  <xr:revisionPtr revIDLastSave="0" documentId="8_{BA5D7923-0C9C-40E3-A7E2-01D5C8EDBA4B}" xr6:coauthVersionLast="47" xr6:coauthVersionMax="47" xr10:uidLastSave="{00000000-0000-0000-0000-000000000000}"/>
  <bookViews>
    <workbookView xWindow="-120" yWindow="-120" windowWidth="29040" windowHeight="17640" xr2:uid="{00000000-000D-0000-FFFF-FFFF00000000}"/>
  </bookViews>
  <sheets>
    <sheet name="Beställd utbildning" sheetId="11" r:id="rId1"/>
    <sheet name="Tabeller" sheetId="17" state="hidden" r:id="rId2"/>
    <sheet name="Uppföljning Inst" sheetId="6" r:id="rId3"/>
  </sheets>
  <externalReferences>
    <externalReference r:id="rId4"/>
  </externalReferences>
  <definedNames>
    <definedName name="TIMKOSTNAD">#REF!</definedName>
    <definedName name="UppräkningINDI">[1]Tabeller!$E$1:$E$11</definedName>
    <definedName name="Uppstartsår">#REF!</definedName>
    <definedName name="_xlnm.Print_Area" localSheetId="0">'Beställd utbildning'!$A$17:$O$124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4" i="11" l="1"/>
  <c r="J99" i="11"/>
  <c r="J98" i="11"/>
  <c r="N16" i="6"/>
  <c r="M16" i="6"/>
  <c r="H16" i="6"/>
  <c r="G16" i="6"/>
  <c r="K84" i="11" l="1"/>
  <c r="O17" i="6" s="1"/>
  <c r="H18" i="6" l="1"/>
  <c r="H17" i="6"/>
  <c r="H15" i="6"/>
  <c r="M18" i="6"/>
  <c r="M17" i="6"/>
  <c r="M15" i="6"/>
  <c r="M14" i="6"/>
  <c r="N18" i="6"/>
  <c r="N17" i="6"/>
  <c r="N15" i="6"/>
  <c r="N14" i="6"/>
  <c r="H14" i="6"/>
  <c r="G18" i="6" l="1"/>
  <c r="G17" i="6"/>
  <c r="G15" i="6"/>
  <c r="G14" i="6"/>
  <c r="K47" i="11" l="1"/>
  <c r="K46" i="11"/>
  <c r="K45" i="11"/>
  <c r="K44" i="11"/>
  <c r="K43" i="11"/>
  <c r="K42" i="11"/>
  <c r="K41" i="11"/>
  <c r="K40" i="11"/>
  <c r="K39" i="11"/>
  <c r="K38" i="11"/>
  <c r="F146" i="11" l="1"/>
  <c r="K74" i="11"/>
  <c r="O18" i="6" s="1"/>
  <c r="I50" i="11"/>
  <c r="K50" i="11"/>
  <c r="K57" i="11" s="1"/>
  <c r="O15" i="6" s="1"/>
  <c r="K87" i="11" l="1"/>
  <c r="J3" i="17"/>
  <c r="J4" i="17" s="1"/>
  <c r="J5" i="17" s="1"/>
  <c r="J6" i="17" s="1"/>
  <c r="J7" i="17" s="1"/>
  <c r="J8" i="17" s="1"/>
  <c r="J9" i="17" s="1"/>
  <c r="J10" i="17" s="1"/>
  <c r="J11" i="17" s="1"/>
  <c r="J12" i="17" s="1"/>
  <c r="J13" i="17" s="1"/>
  <c r="J14" i="17" s="1"/>
  <c r="J15" i="17" s="1"/>
  <c r="J16" i="17" s="1"/>
  <c r="J17" i="17" s="1"/>
  <c r="J18" i="17" s="1"/>
  <c r="J19" i="17" s="1"/>
  <c r="J20" i="17" s="1"/>
  <c r="H3" i="17"/>
  <c r="H4" i="17" s="1"/>
  <c r="H5" i="17" s="1"/>
  <c r="H6" i="17" s="1"/>
  <c r="H7" i="17" s="1"/>
  <c r="H8" i="17" s="1"/>
  <c r="H9" i="17" s="1"/>
  <c r="H10" i="17" s="1"/>
  <c r="H11" i="17" s="1"/>
  <c r="H12" i="17" s="1"/>
  <c r="G142" i="11" l="1"/>
  <c r="H141" i="11"/>
  <c r="H140" i="11"/>
  <c r="H139" i="11"/>
  <c r="H137" i="11"/>
  <c r="H136" i="11"/>
  <c r="G135" i="11"/>
  <c r="G138" i="11" s="1"/>
  <c r="H134" i="11"/>
  <c r="H133" i="11"/>
  <c r="K98" i="11" l="1"/>
  <c r="K99" i="11"/>
  <c r="K90" i="11"/>
  <c r="G143" i="11"/>
  <c r="H135" i="11"/>
  <c r="H138" i="11" s="1"/>
  <c r="H142" i="11"/>
  <c r="K102" i="11" l="1"/>
  <c r="K106" i="11" s="1"/>
  <c r="O16" i="6" s="1"/>
  <c r="H143" i="11"/>
  <c r="H146" i="11" s="1"/>
  <c r="J111" i="11" l="1"/>
  <c r="J113" i="11" l="1"/>
  <c r="O14" i="6"/>
</calcChain>
</file>

<file path=xl/sharedStrings.xml><?xml version="1.0" encoding="utf-8"?>
<sst xmlns="http://schemas.openxmlformats.org/spreadsheetml/2006/main" count="262" uniqueCount="231">
  <si>
    <t>Antal timmar</t>
  </si>
  <si>
    <t>GRUNDLÄGGANDE UPPGIFTER</t>
  </si>
  <si>
    <t>Semestertillägg</t>
  </si>
  <si>
    <t>Summa Personalkostnader exkl. lönekostnadspålägg (LKP)</t>
  </si>
  <si>
    <t>A. Personalkostnader</t>
  </si>
  <si>
    <t>Signatur</t>
  </si>
  <si>
    <t>Namnförtydligande</t>
  </si>
  <si>
    <t>SUMMA KOSTNADER (EXKL MOMS)</t>
  </si>
  <si>
    <t>Inst</t>
  </si>
  <si>
    <t>Institution</t>
  </si>
  <si>
    <t>Arbetstid på årsbas</t>
  </si>
  <si>
    <t>Dagar</t>
  </si>
  <si>
    <t>Timmar totalt</t>
  </si>
  <si>
    <t>52 veckor x 40 tim (heltid)</t>
  </si>
  <si>
    <t>Betald tid</t>
  </si>
  <si>
    <t>- egen administration</t>
  </si>
  <si>
    <t>- egen utveckling etc</t>
  </si>
  <si>
    <t>- resor, sammankomster</t>
  </si>
  <si>
    <t>Summa indirekt tid</t>
  </si>
  <si>
    <t>kr/tim</t>
  </si>
  <si>
    <t>- betalda semesterdagar</t>
  </si>
  <si>
    <t>- övrig betald frånvaro</t>
  </si>
  <si>
    <t>Lokalkostnader</t>
  </si>
  <si>
    <t>DEBITERBAR TID (DIREKT TID)</t>
  </si>
  <si>
    <t>- 2 veckor helgdagar avgår</t>
  </si>
  <si>
    <t>Ange månadslön (hela kronor):</t>
  </si>
  <si>
    <t>Summa personalkostnad där lönekostnadspålägg (LKP) ingår</t>
  </si>
  <si>
    <t>B. Driftkostnader</t>
  </si>
  <si>
    <t>LKP Total</t>
  </si>
  <si>
    <t>Konto</t>
  </si>
  <si>
    <t>Proj</t>
  </si>
  <si>
    <t>Fin</t>
  </si>
  <si>
    <t>Anl</t>
  </si>
  <si>
    <t>Mpt</t>
  </si>
  <si>
    <t>Verks</t>
  </si>
  <si>
    <t>Text</t>
  </si>
  <si>
    <t>Per</t>
  </si>
  <si>
    <t>Budget (BB)</t>
  </si>
  <si>
    <t>RR2</t>
  </si>
  <si>
    <t>Övriga driftskostnader</t>
  </si>
  <si>
    <t>Personalkostnader</t>
  </si>
  <si>
    <t>Beskrivning</t>
  </si>
  <si>
    <t>TOTAL BUDGET</t>
  </si>
  <si>
    <t>Intäkter av uppdrag</t>
  </si>
  <si>
    <t>STANDARDTID</t>
  </si>
  <si>
    <t>Distansundervisning</t>
  </si>
  <si>
    <t>Handledning</t>
  </si>
  <si>
    <t>Examination</t>
  </si>
  <si>
    <t>LADOK-rapportör</t>
  </si>
  <si>
    <t>Kostnad för utbildningsnämnd och kursplaner</t>
  </si>
  <si>
    <t>Föreläsning</t>
  </si>
  <si>
    <t>Extern lärare med A-skatt</t>
  </si>
  <si>
    <t>Extern lärare med f-skatt (exkl. moms)</t>
  </si>
  <si>
    <t>Utrustning</t>
  </si>
  <si>
    <t>Fika/lunch</t>
  </si>
  <si>
    <t>Utredningsarbete/Förstudie</t>
  </si>
  <si>
    <t>Offert/Upphandling</t>
  </si>
  <si>
    <t>Förhandling kund</t>
  </si>
  <si>
    <t>Juridisk bedömning</t>
  </si>
  <si>
    <t>Utökat budgetarbete - flera parter</t>
  </si>
  <si>
    <t>Beställning av kurslitteratur/Fika/lunch</t>
  </si>
  <si>
    <t>Bokning Lokaler, Resor, hotell mm.</t>
  </si>
  <si>
    <t>Produktion av kursmaterial och pärmar</t>
  </si>
  <si>
    <t>Marknadsföring/annonsering/Utskick</t>
  </si>
  <si>
    <t>Rekrytering av deltagare</t>
  </si>
  <si>
    <t>Webbutveckling</t>
  </si>
  <si>
    <t>Webbproduktion</t>
  </si>
  <si>
    <t>Kurslitteratur</t>
  </si>
  <si>
    <t>Teknik/Video/Lärobjekt</t>
  </si>
  <si>
    <t>Pärmar/mappar/block</t>
  </si>
  <si>
    <t>PROJEKTKOSTNADER - INSTITUTION</t>
  </si>
  <si>
    <t>Kostnader undervisningslokal</t>
  </si>
  <si>
    <t>Utbildningslokal</t>
  </si>
  <si>
    <t>Marknadsföring/annonsering/utskick</t>
  </si>
  <si>
    <t>Pris</t>
  </si>
  <si>
    <t>Summa Övriga driftkostnader</t>
  </si>
  <si>
    <t>Namn/Roll</t>
  </si>
  <si>
    <t>Hotell, Rese- och traktamentskostnader</t>
  </si>
  <si>
    <t>FULL KOSTNADSSPECIFIKATION</t>
  </si>
  <si>
    <t>Riskmarginal</t>
  </si>
  <si>
    <t>ÅR</t>
  </si>
  <si>
    <t>Summa kostnad</t>
  </si>
  <si>
    <t>BERÄKNING AV DEBITERBAR  TIMKOSTNAD OCH TID (Exkl. LKP)</t>
  </si>
  <si>
    <t>Uppdragets start, mån/år</t>
  </si>
  <si>
    <t>Uppdragets slut, mån/år</t>
  </si>
  <si>
    <t>Mån</t>
  </si>
  <si>
    <t>01</t>
  </si>
  <si>
    <t>02</t>
  </si>
  <si>
    <t>03</t>
  </si>
  <si>
    <t>04</t>
  </si>
  <si>
    <t>05</t>
  </si>
  <si>
    <t>06</t>
  </si>
  <si>
    <t>07</t>
  </si>
  <si>
    <t>08</t>
  </si>
  <si>
    <t>09</t>
  </si>
  <si>
    <t>10</t>
  </si>
  <si>
    <t>11</t>
  </si>
  <si>
    <t>12</t>
  </si>
  <si>
    <t>Basersättning</t>
  </si>
  <si>
    <t>HP</t>
  </si>
  <si>
    <t>B.2 Övriga driftkostnader</t>
  </si>
  <si>
    <t>0-7 delt.</t>
  </si>
  <si>
    <t>8-19 delt.</t>
  </si>
  <si>
    <t>20- delt.</t>
  </si>
  <si>
    <t>0-</t>
  </si>
  <si>
    <t>8-</t>
  </si>
  <si>
    <t>16-</t>
  </si>
  <si>
    <t>45-</t>
  </si>
  <si>
    <t>60-</t>
  </si>
  <si>
    <t>Driftkostnader</t>
  </si>
  <si>
    <t>Arbetsmoment</t>
  </si>
  <si>
    <t>Välj arb.moment</t>
  </si>
  <si>
    <t>Timkostnad (se beräkning)</t>
  </si>
  <si>
    <t>Kostnad exkl. LKP</t>
  </si>
  <si>
    <t>C1</t>
  </si>
  <si>
    <t>C2</t>
  </si>
  <si>
    <t>C3</t>
  </si>
  <si>
    <t>C4</t>
  </si>
  <si>
    <t>C5</t>
  </si>
  <si>
    <t>C6</t>
  </si>
  <si>
    <t>C7</t>
  </si>
  <si>
    <t>C8</t>
  </si>
  <si>
    <t>CA</t>
  </si>
  <si>
    <t>CB</t>
  </si>
  <si>
    <t>CC</t>
  </si>
  <si>
    <t>CD</t>
  </si>
  <si>
    <t>CN</t>
  </si>
  <si>
    <t>D1</t>
  </si>
  <si>
    <t>H1</t>
  </si>
  <si>
    <t>H2</t>
  </si>
  <si>
    <t>H5</t>
  </si>
  <si>
    <t>H7</t>
  </si>
  <si>
    <t>H9</t>
  </si>
  <si>
    <t>K1</t>
  </si>
  <si>
    <t>K2</t>
  </si>
  <si>
    <t>K6</t>
  </si>
  <si>
    <t>K7</t>
  </si>
  <si>
    <t>K8</t>
  </si>
  <si>
    <t>K9</t>
  </si>
  <si>
    <t>LC</t>
  </si>
  <si>
    <t>OF</t>
  </si>
  <si>
    <t>OV</t>
  </si>
  <si>
    <t>S1</t>
  </si>
  <si>
    <t>UE</t>
  </si>
  <si>
    <t>UF</t>
  </si>
  <si>
    <t>UG</t>
  </si>
  <si>
    <t>UI</t>
  </si>
  <si>
    <t>UK</t>
  </si>
  <si>
    <t>UL</t>
  </si>
  <si>
    <t>US</t>
  </si>
  <si>
    <t>Inst projektnummer (UBW)</t>
  </si>
  <si>
    <t>Inst kod</t>
  </si>
  <si>
    <t>Uppdragsansvarig</t>
  </si>
  <si>
    <t>Kurs/Beskrivning</t>
  </si>
  <si>
    <t>Planering av kurs</t>
  </si>
  <si>
    <r>
      <t xml:space="preserve">B.1 Direkta driftkostnader </t>
    </r>
    <r>
      <rPr>
        <sz val="10"/>
        <color theme="1"/>
        <rFont val="Arial"/>
        <family val="2"/>
        <scheme val="minor"/>
      </rPr>
      <t>(Lokal- och KI-interna kostnader kommer under övriga driftkostnader)</t>
    </r>
  </si>
  <si>
    <t>Resor</t>
  </si>
  <si>
    <t>Traktamenta</t>
  </si>
  <si>
    <t>Summa driftkostnader</t>
  </si>
  <si>
    <t>Summa direkta driftkostnader</t>
  </si>
  <si>
    <t>Administrativ chef</t>
  </si>
  <si>
    <t>INSTITUTION - STÖD FÖR BUDGET TILL UBW</t>
  </si>
  <si>
    <r>
      <rPr>
        <b/>
        <sz val="10"/>
        <color theme="1"/>
        <rFont val="Arial"/>
        <family val="2"/>
        <scheme val="minor"/>
      </rPr>
      <t xml:space="preserve">B. </t>
    </r>
    <r>
      <rPr>
        <sz val="10"/>
        <color theme="1"/>
        <rFont val="Arial"/>
        <family val="2"/>
        <scheme val="minor"/>
      </rPr>
      <t>Här tas hänsyn till de driftkostnader som är direkt hänförbara till uppdraget men inte ingår i personalkostnader.</t>
    </r>
  </si>
  <si>
    <r>
      <rPr>
        <b/>
        <sz val="10"/>
        <color theme="1"/>
        <rFont val="Arial"/>
        <family val="2"/>
        <scheme val="minor"/>
      </rPr>
      <t xml:space="preserve">A. </t>
    </r>
    <r>
      <rPr>
        <sz val="10"/>
        <color theme="1"/>
        <rFont val="Arial"/>
        <family val="2"/>
        <scheme val="minor"/>
      </rPr>
      <t xml:space="preserve">Hit förs lönekostnader för dem som arbetar i uppdraget t ex lärare, administratörer. Även externa lärare med endast A-skatt. Räkna ut timpris enligt "Beräkning debiterbar timkostnad" längst ned i fliken Uppdragsutbildningen för en person i taget.
</t>
    </r>
    <r>
      <rPr>
        <b/>
        <sz val="10"/>
        <color theme="1"/>
        <rFont val="Arial"/>
        <family val="2"/>
        <scheme val="minor"/>
      </rPr>
      <t>Obs!</t>
    </r>
    <r>
      <rPr>
        <sz val="10"/>
        <color theme="1"/>
        <rFont val="Arial"/>
        <family val="2"/>
        <scheme val="minor"/>
      </rPr>
      <t xml:space="preserve"> Om fler rader läggs till, tänk på att kopiera formel i kolumn K.</t>
    </r>
  </si>
  <si>
    <r>
      <rPr>
        <b/>
        <sz val="10"/>
        <color theme="1"/>
        <rFont val="Arial"/>
        <family val="2"/>
        <scheme val="minor"/>
      </rPr>
      <t>B.2</t>
    </r>
    <r>
      <rPr>
        <sz val="10"/>
        <color theme="1"/>
        <rFont val="Arial"/>
        <family val="2"/>
        <scheme val="minor"/>
      </rPr>
      <t xml:space="preserve"> Här tas alla övriga driftskostnader upp så som lokalkostnader och konstader för instituionens stödverksamhet. För instituionens stödverksamhet som beräknas ett fast belopp som avser den tid och kostnader som belastar instituionens egen stödverksamhet. Ej instituionens INDI-procentsats. </t>
    </r>
  </si>
  <si>
    <r>
      <rPr>
        <b/>
        <sz val="10"/>
        <color theme="1"/>
        <rFont val="Arial"/>
        <family val="2"/>
        <scheme val="minor"/>
      </rPr>
      <t>B.1</t>
    </r>
    <r>
      <rPr>
        <sz val="10"/>
        <color theme="1"/>
        <rFont val="Arial"/>
        <family val="2"/>
        <scheme val="minor"/>
      </rPr>
      <t xml:space="preserve"> Här tas alla direkta driftkostnader upp, t.ex. Externa lärare, utrustning, fika/lunch, m.m.</t>
    </r>
  </si>
  <si>
    <t>Välj kostnadspost från rullista</t>
  </si>
  <si>
    <t>Välj kostnadspost från rullista eller skriv in ett värde</t>
  </si>
  <si>
    <t>För att kunna bestämma direkt tid eller s k debiterbar tid, räknas tiden bort för betald ledighet och indirekt tid såsom administration, utbildning och utvecklingsarbete etc.</t>
  </si>
  <si>
    <t>I kalkylen bör standardtid vara i stort sett oförändrad år från år, även om det aktuella årets timmar beror på hur helgdagarna infaller.</t>
  </si>
  <si>
    <t>Grundinfo: Fyll i uppgifter om institution, institutionskod, namn, datum i blad "1. Grundinfo".</t>
  </si>
  <si>
    <t>Vid kalkylering är det framför allt viktigt att tänka på följande:</t>
  </si>
  <si>
    <t xml:space="preserve">→ Den ersättning som begärs för olika uppdrag ska täcka alla kostnader (direkta och indirekta) som uppkommit pga uppdraget. Förutom lönekostnader inkl sociala kostnader, kan kostnaderna utgöras av t ex  flygresor, hotellkostnader, hyra av utrustning eller föreläsningsrum, litteratur, mm som föranletts av uppdraget. </t>
  </si>
  <si>
    <t>Anvisning för hur Du fyller i kalkylmallen:</t>
  </si>
  <si>
    <t>Alla kostnader anges i kronor och exklusive moms!</t>
  </si>
  <si>
    <t>Vita celler/rader är skrivbara. Ljusblå är beräkning, fler rader kan läggas till vid behov för dessa.</t>
  </si>
  <si>
    <t>BESTÄLLD UTBILDNING - KALKYLMALL</t>
  </si>
  <si>
    <t>INDIREKTA KOSTNADER (INDI)</t>
  </si>
  <si>
    <t>C. Beräkning indirekta kostnader</t>
  </si>
  <si>
    <t>Indirekta kostnader</t>
  </si>
  <si>
    <t>Institutionsgemensamma kostnader</t>
  </si>
  <si>
    <t>Utbildning på grundnivå och avancerad nivå</t>
  </si>
  <si>
    <t>Namn</t>
  </si>
  <si>
    <t>Universitet</t>
  </si>
  <si>
    <t>Summa</t>
  </si>
  <si>
    <t>MTC</t>
  </si>
  <si>
    <t>MBB</t>
  </si>
  <si>
    <t>FyFa</t>
  </si>
  <si>
    <t>Neuro</t>
  </si>
  <si>
    <t>CMB</t>
  </si>
  <si>
    <t>IMM</t>
  </si>
  <si>
    <t>LIME</t>
  </si>
  <si>
    <t>MEB</t>
  </si>
  <si>
    <t>KM</t>
  </si>
  <si>
    <t>KIDS</t>
  </si>
  <si>
    <t>NVS</t>
  </si>
  <si>
    <t>BioNut</t>
  </si>
  <si>
    <t>LABMED</t>
  </si>
  <si>
    <t>MedH</t>
  </si>
  <si>
    <t>CLINTEC</t>
  </si>
  <si>
    <t>MMK</t>
  </si>
  <si>
    <t>MedS</t>
  </si>
  <si>
    <t>KBH</t>
  </si>
  <si>
    <t>OnkPat</t>
  </si>
  <si>
    <t>CNS</t>
  </si>
  <si>
    <t>DENTMED</t>
  </si>
  <si>
    <t>Universitetstandvården</t>
  </si>
  <si>
    <t>SÖS</t>
  </si>
  <si>
    <t>DIREKTA KOSTNADER        DIREKTA KOSTNADER              DIREKTA KOSTNADER              DIREKTA KOSTNADER              DIREKTA KOSTNADER              DIREKTA KOSTNADER              DIREKTA KOSTNADER              DIREKTA KOSTNADER              DIREKTA KOSTNADER              DIREKTA KOSTNADER</t>
  </si>
  <si>
    <t>Summa indirekta kostnader</t>
  </si>
  <si>
    <t>DELSUMMA INDIREKTA PROJEKTKOSTNADER</t>
  </si>
  <si>
    <t>DELSUMMA DIREKTA PROJEKTKOSTNADER</t>
  </si>
  <si>
    <t>SUMMA KOSTNADER (INKL MOMS)</t>
  </si>
  <si>
    <t xml:space="preserve">           INDIREKTA KOSTNADER  </t>
  </si>
  <si>
    <t>SUMMA</t>
  </si>
  <si>
    <t>Denna kalkylmodell ska enbart användas vid beräkning av kostnader som debiteras vid beställd. Syftet med modellen är att prissättningen ska leda till att full kostnadstäckning uppnås.</t>
  </si>
  <si>
    <t>→ Timkostnad ska beräknas så att hänsyn tas till debiterbar tid. Hur debiterbar tid beräknas framgår av avsnittet Beräkning av debiterbar timkostnad och tid, längst ned på detta blad.</t>
  </si>
  <si>
    <t>→ Indirekta kostnader ingår i kalkylen, men för beställd utbildning så reduceras universitetsgemensam INDI med 50%. Beräkningen av de indirekta kostnaderna och reduktionen görs automatiskt i kalkylmallen.</t>
  </si>
  <si>
    <r>
      <rPr>
        <b/>
        <sz val="10"/>
        <color theme="1"/>
        <rFont val="Arial"/>
        <family val="2"/>
        <scheme val="minor"/>
      </rPr>
      <t>C.</t>
    </r>
    <r>
      <rPr>
        <sz val="10"/>
        <color theme="1"/>
        <rFont val="Arial"/>
        <family val="2"/>
        <scheme val="minor"/>
      </rPr>
      <t xml:space="preserve"> För kostnader i uppdrag som avser beställd utbildning (verksamhetskod 521) görs inte fullt påslag för indirekta kostnader (INDI).Universitetsgemensam INDI reduceras med 50%. Detta beräknas automatiskt i kalkylmallen när institutionskod har angivits i grundläggande uppgifter.</t>
    </r>
  </si>
  <si>
    <t>Kalkylen ska kontrolleras och attesteras av administrativ chef.</t>
  </si>
  <si>
    <r>
      <rPr>
        <b/>
        <sz val="10"/>
        <color theme="1"/>
        <rFont val="Arial"/>
        <family val="2"/>
        <scheme val="minor"/>
      </rPr>
      <t>Summa totala kostnader inkl moms -</t>
    </r>
    <r>
      <rPr>
        <sz val="10"/>
        <color theme="1"/>
        <rFont val="Arial"/>
        <family val="2"/>
        <scheme val="minor"/>
      </rPr>
      <t xml:space="preserve"> debiteras icke-statliga högskolor.</t>
    </r>
  </si>
  <si>
    <r>
      <rPr>
        <b/>
        <sz val="10"/>
        <color theme="1"/>
        <rFont val="Arial"/>
        <family val="2"/>
        <scheme val="minor"/>
      </rPr>
      <t>Summa totala kostnader exkl moms</t>
    </r>
    <r>
      <rPr>
        <sz val="10"/>
        <color theme="1"/>
        <rFont val="Arial"/>
        <family val="2"/>
        <scheme val="minor"/>
      </rPr>
      <t xml:space="preserve"> - debiteras statliga högskolor och univetsitet.</t>
    </r>
  </si>
  <si>
    <t>Gemensammakostnader</t>
  </si>
  <si>
    <r>
      <rPr>
        <b/>
        <sz val="11"/>
        <color theme="1"/>
        <rFont val="Arial"/>
        <family val="2"/>
        <scheme val="minor"/>
      </rPr>
      <t>Inledning</t>
    </r>
    <r>
      <rPr>
        <b/>
        <sz val="8"/>
        <color theme="1"/>
        <rFont val="Arial"/>
        <family val="2"/>
        <scheme val="minor"/>
      </rPr>
      <t xml:space="preserve">
</t>
    </r>
    <r>
      <rPr>
        <sz val="8"/>
        <color theme="1"/>
        <rFont val="Arial"/>
        <family val="2"/>
        <scheme val="minor"/>
      </rPr>
      <t xml:space="preserve">
</t>
    </r>
    <r>
      <rPr>
        <sz val="10"/>
        <color theme="1"/>
        <rFont val="Arial"/>
        <family val="2"/>
        <scheme val="minor"/>
      </rPr>
      <t>Denna flik summerar kostnader och intäkter som fyllts in i kalkylfliken och återvisar dem i en budget modell som kan enkelt föras in i UBWs Saldo tabell för uppföljningsändamål. Posterna hämtas till olika konton beroende på vad som fyllts i under respektive rubrik i kalkylen. 
OBS! Kopiera endast gråa fält och klistra in direkt i UBW (Ctrl + C &amp; Ctrl + V). Se gärna UBW handbok på medarbetarportalen för ytterligare instruktioner om hur funktionen nyttjas.</t>
    </r>
  </si>
  <si>
    <t>TL</t>
  </si>
  <si>
    <t>Universitetsgemensamma kostnader</t>
  </si>
  <si>
    <t>GPH</t>
  </si>
  <si>
    <t>Undervisning och lärande</t>
  </si>
  <si>
    <t>Procentpåslag för indirekta kostnader 2023</t>
  </si>
  <si>
    <t>Kontorslokal</t>
  </si>
  <si>
    <t>Sociala avgifter  (LKP) - 2024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</si>
</sst>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Arial"/>
      <family val="2"/>
      <scheme val="minor"/>
    </font>
    <font>
      <sz val="11"/>
      <color theme="1"/>
      <name val="Arial"/>
      <family val="2"/>
      <scheme val="minor"/>
    </font>
    <font>
      <b/>
      <sz val="11"/>
      <color theme="1"/>
      <name val="Arial"/>
      <family val="2"/>
      <scheme val="minor"/>
    </font>
    <font>
      <sz val="9"/>
      <color theme="1"/>
      <name val="Arial"/>
      <family val="2"/>
      <scheme val="minor"/>
    </font>
    <font>
      <b/>
      <sz val="9"/>
      <color theme="1"/>
      <name val="Arial"/>
      <family val="2"/>
      <scheme val="minor"/>
    </font>
    <font>
      <sz val="10"/>
      <name val="Arial"/>
      <family val="2"/>
    </font>
    <font>
      <sz val="11"/>
      <color theme="0"/>
      <name val="Arial"/>
      <family val="2"/>
      <scheme val="minor"/>
    </font>
    <font>
      <sz val="8"/>
      <color theme="1"/>
      <name val="Arial"/>
      <family val="2"/>
      <scheme val="minor"/>
    </font>
    <font>
      <b/>
      <sz val="20"/>
      <color theme="0"/>
      <name val="Arial"/>
      <family val="2"/>
      <scheme val="minor"/>
    </font>
    <font>
      <b/>
      <sz val="8"/>
      <color theme="1"/>
      <name val="Arial"/>
      <family val="2"/>
      <scheme val="minor"/>
    </font>
    <font>
      <b/>
      <sz val="10"/>
      <name val="Arial"/>
      <family val="2"/>
      <scheme val="minor"/>
    </font>
    <font>
      <i/>
      <sz val="11"/>
      <color theme="1"/>
      <name val="Arial"/>
      <family val="2"/>
      <scheme val="minor"/>
    </font>
    <font>
      <b/>
      <sz val="10"/>
      <color theme="1"/>
      <name val="Arial"/>
      <family val="2"/>
      <scheme val="minor"/>
    </font>
    <font>
      <sz val="10"/>
      <name val="Arial"/>
      <family val="2"/>
      <scheme val="minor"/>
    </font>
    <font>
      <sz val="10"/>
      <color theme="1"/>
      <name val="Arial"/>
      <family val="2"/>
      <scheme val="minor"/>
    </font>
    <font>
      <b/>
      <sz val="10"/>
      <color theme="0"/>
      <name val="Arial"/>
      <family val="2"/>
      <scheme val="minor"/>
    </font>
    <font>
      <sz val="10"/>
      <color theme="0"/>
      <name val="Arial"/>
      <family val="2"/>
      <scheme val="minor"/>
    </font>
    <font>
      <b/>
      <sz val="16"/>
      <color theme="0"/>
      <name val="Arial"/>
      <family val="2"/>
      <scheme val="minor"/>
    </font>
    <font>
      <u/>
      <sz val="10"/>
      <color rgb="FFD40963"/>
      <name val="Arial"/>
      <family val="2"/>
      <scheme val="minor"/>
    </font>
    <font>
      <i/>
      <sz val="10"/>
      <color theme="1"/>
      <name val="Arial"/>
      <family val="2"/>
      <scheme val="minor"/>
    </font>
    <font>
      <sz val="11"/>
      <name val="Arial"/>
      <family val="2"/>
    </font>
    <font>
      <b/>
      <i/>
      <sz val="11"/>
      <name val="Arial"/>
      <family val="2"/>
    </font>
    <font>
      <sz val="11"/>
      <name val="Calibri"/>
      <family val="2"/>
    </font>
    <font>
      <b/>
      <sz val="10"/>
      <name val="Arial"/>
      <family val="2"/>
    </font>
  </fonts>
  <fills count="14">
    <fill>
      <patternFill patternType="none"/>
    </fill>
    <fill>
      <patternFill patternType="gray125"/>
    </fill>
    <fill>
      <patternFill patternType="solid">
        <fgColor theme="5" tint="0.79998168889431442"/>
        <bgColor indexed="65"/>
      </patternFill>
    </fill>
    <fill>
      <patternFill patternType="solid">
        <fgColor theme="0" tint="-0.34998626667073579"/>
        <bgColor indexed="64"/>
      </patternFill>
    </fill>
    <fill>
      <patternFill patternType="solid">
        <fgColor rgb="FFD40963"/>
        <bgColor indexed="64"/>
      </patternFill>
    </fill>
    <fill>
      <patternFill patternType="solid">
        <fgColor rgb="FFB0CA3B"/>
        <bgColor indexed="64"/>
      </patternFill>
    </fill>
    <fill>
      <patternFill patternType="solid">
        <fgColor theme="4"/>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C5EFF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tted">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dashed">
        <color auto="1"/>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right style="medium">
        <color indexed="64"/>
      </right>
      <top/>
      <bottom style="thin">
        <color indexed="64"/>
      </bottom>
      <diagonal/>
    </border>
  </borders>
  <cellStyleXfs count="5">
    <xf numFmtId="0" fontId="0" fillId="0" borderId="0"/>
    <xf numFmtId="9" fontId="1" fillId="0" borderId="0" applyFont="0" applyFill="0" applyBorder="0" applyAlignment="0" applyProtection="0"/>
    <xf numFmtId="0" fontId="1" fillId="2" borderId="0" applyNumberFormat="0" applyBorder="0" applyAlignment="0" applyProtection="0"/>
    <xf numFmtId="0" fontId="18" fillId="0" borderId="0" applyNumberFormat="0" applyFill="0" applyBorder="0" applyAlignment="0" applyProtection="0"/>
    <xf numFmtId="0" fontId="5" fillId="0" borderId="0"/>
  </cellStyleXfs>
  <cellXfs count="220">
    <xf numFmtId="0" fontId="0" fillId="0" borderId="0" xfId="0"/>
    <xf numFmtId="0" fontId="3" fillId="0" borderId="0" xfId="0" applyFont="1"/>
    <xf numFmtId="0" fontId="0" fillId="0" borderId="0" xfId="0" applyProtection="1">
      <protection locked="0"/>
    </xf>
    <xf numFmtId="0" fontId="6" fillId="4" borderId="0" xfId="0" applyFont="1" applyFill="1"/>
    <xf numFmtId="0" fontId="8" fillId="4" borderId="0" xfId="0" applyFont="1" applyFill="1"/>
    <xf numFmtId="9" fontId="0" fillId="0" borderId="0" xfId="0" applyNumberFormat="1"/>
    <xf numFmtId="0" fontId="10" fillId="0" borderId="14" xfId="0" applyFont="1" applyBorder="1" applyAlignment="1" applyProtection="1">
      <alignment horizontal="left"/>
      <protection locked="0"/>
    </xf>
    <xf numFmtId="0" fontId="3" fillId="7" borderId="24" xfId="0" applyFont="1" applyFill="1" applyBorder="1"/>
    <xf numFmtId="0" fontId="3" fillId="7" borderId="25" xfId="0" applyFont="1" applyFill="1" applyBorder="1"/>
    <xf numFmtId="0" fontId="0" fillId="7" borderId="25" xfId="0" applyFill="1" applyBorder="1"/>
    <xf numFmtId="0" fontId="0" fillId="7" borderId="25" xfId="0" applyFill="1" applyBorder="1" applyProtection="1">
      <protection locked="0"/>
    </xf>
    <xf numFmtId="0" fontId="3" fillId="7" borderId="25" xfId="0" applyFont="1" applyFill="1" applyBorder="1" applyProtection="1">
      <protection locked="0"/>
    </xf>
    <xf numFmtId="3" fontId="3" fillId="7" borderId="26" xfId="0" applyNumberFormat="1" applyFont="1" applyFill="1" applyBorder="1" applyProtection="1">
      <protection locked="0"/>
    </xf>
    <xf numFmtId="0" fontId="3" fillId="7" borderId="27" xfId="0" applyFont="1" applyFill="1" applyBorder="1"/>
    <xf numFmtId="0" fontId="3" fillId="7" borderId="0" xfId="0" applyFont="1" applyFill="1"/>
    <xf numFmtId="0" fontId="0" fillId="7" borderId="0" xfId="0" applyFill="1"/>
    <xf numFmtId="0" fontId="0" fillId="7" borderId="0" xfId="0" applyFill="1" applyProtection="1">
      <protection locked="0"/>
    </xf>
    <xf numFmtId="0" fontId="3" fillId="7" borderId="0" xfId="0" applyFont="1" applyFill="1" applyProtection="1">
      <protection locked="0"/>
    </xf>
    <xf numFmtId="3" fontId="3" fillId="7" borderId="28" xfId="0" applyNumberFormat="1" applyFont="1" applyFill="1" applyBorder="1" applyProtection="1">
      <protection locked="0"/>
    </xf>
    <xf numFmtId="0" fontId="3" fillId="7" borderId="29" xfId="0" applyFont="1" applyFill="1" applyBorder="1"/>
    <xf numFmtId="0" fontId="3" fillId="7" borderId="30" xfId="0" applyFont="1" applyFill="1" applyBorder="1"/>
    <xf numFmtId="0" fontId="0" fillId="7" borderId="30" xfId="0" applyFill="1" applyBorder="1"/>
    <xf numFmtId="0" fontId="0" fillId="7" borderId="30" xfId="0" applyFill="1" applyBorder="1" applyProtection="1">
      <protection locked="0"/>
    </xf>
    <xf numFmtId="0" fontId="3" fillId="7" borderId="30" xfId="0" applyFont="1" applyFill="1" applyBorder="1" applyProtection="1">
      <protection locked="0"/>
    </xf>
    <xf numFmtId="3" fontId="3" fillId="7" borderId="31" xfId="0" applyNumberFormat="1" applyFont="1" applyFill="1" applyBorder="1" applyProtection="1">
      <protection locked="0"/>
    </xf>
    <xf numFmtId="0" fontId="0" fillId="0" borderId="0" xfId="0" applyAlignment="1">
      <alignment wrapText="1"/>
    </xf>
    <xf numFmtId="0" fontId="4" fillId="0" borderId="0" xfId="0" applyFont="1"/>
    <xf numFmtId="0" fontId="4" fillId="0" borderId="0" xfId="0" applyFont="1" applyProtection="1">
      <protection locked="0"/>
    </xf>
    <xf numFmtId="0" fontId="2" fillId="0" borderId="0" xfId="0" applyFont="1"/>
    <xf numFmtId="0" fontId="11" fillId="0" borderId="0" xfId="0" applyFont="1"/>
    <xf numFmtId="0" fontId="14" fillId="0" borderId="0" xfId="0" applyFont="1"/>
    <xf numFmtId="0" fontId="15" fillId="4" borderId="0" xfId="0" applyFont="1" applyFill="1"/>
    <xf numFmtId="0" fontId="14" fillId="0" borderId="0" xfId="0" applyFont="1" applyProtection="1">
      <protection locked="0"/>
    </xf>
    <xf numFmtId="0" fontId="14" fillId="0" borderId="0" xfId="0" applyFont="1" applyAlignment="1">
      <alignment wrapText="1"/>
    </xf>
    <xf numFmtId="0" fontId="14" fillId="8" borderId="5" xfId="0" applyFont="1" applyFill="1" applyBorder="1" applyAlignment="1">
      <alignment vertical="top" wrapText="1"/>
    </xf>
    <xf numFmtId="0" fontId="14" fillId="8" borderId="6" xfId="0" applyFont="1" applyFill="1" applyBorder="1" applyAlignment="1">
      <alignment wrapText="1"/>
    </xf>
    <xf numFmtId="0" fontId="14" fillId="8" borderId="7" xfId="0" applyFont="1" applyFill="1" applyBorder="1" applyAlignment="1">
      <alignment wrapText="1"/>
    </xf>
    <xf numFmtId="0" fontId="14" fillId="8" borderId="8" xfId="0" applyFont="1" applyFill="1" applyBorder="1" applyAlignment="1">
      <alignment wrapText="1"/>
    </xf>
    <xf numFmtId="0" fontId="14" fillId="8" borderId="0" xfId="0" applyFont="1" applyFill="1" applyAlignment="1">
      <alignment wrapText="1"/>
    </xf>
    <xf numFmtId="0" fontId="14" fillId="8" borderId="9" xfId="0" applyFont="1" applyFill="1" applyBorder="1" applyAlignment="1">
      <alignment wrapText="1"/>
    </xf>
    <xf numFmtId="0" fontId="14" fillId="0" borderId="5" xfId="0" applyFont="1" applyBorder="1"/>
    <xf numFmtId="0" fontId="14" fillId="0" borderId="6" xfId="0" applyFont="1" applyBorder="1"/>
    <xf numFmtId="0" fontId="14" fillId="0" borderId="7" xfId="0" applyFont="1" applyBorder="1"/>
    <xf numFmtId="0" fontId="14" fillId="0" borderId="8" xfId="0" applyFont="1" applyBorder="1"/>
    <xf numFmtId="0" fontId="14" fillId="0" borderId="9" xfId="0" applyFont="1" applyBorder="1"/>
    <xf numFmtId="0" fontId="12" fillId="0" borderId="20" xfId="0" applyFont="1" applyBorder="1"/>
    <xf numFmtId="0" fontId="14" fillId="0" borderId="21" xfId="0" applyFont="1" applyBorder="1"/>
    <xf numFmtId="0" fontId="14" fillId="0" borderId="22" xfId="0" applyFont="1" applyBorder="1"/>
    <xf numFmtId="0" fontId="14" fillId="0" borderId="14" xfId="0" applyFont="1" applyBorder="1"/>
    <xf numFmtId="0" fontId="14" fillId="0" borderId="15" xfId="0" applyFont="1" applyBorder="1"/>
    <xf numFmtId="0" fontId="13" fillId="0" borderId="1" xfId="0" applyFont="1" applyBorder="1" applyAlignment="1" applyProtection="1">
      <alignment horizontal="center"/>
      <protection locked="0"/>
    </xf>
    <xf numFmtId="0" fontId="14" fillId="8" borderId="8" xfId="0" applyFont="1" applyFill="1" applyBorder="1" applyAlignment="1">
      <alignment vertical="top" wrapText="1"/>
    </xf>
    <xf numFmtId="0" fontId="14" fillId="8" borderId="0" xfId="0" applyFont="1" applyFill="1" applyAlignment="1">
      <alignment vertical="top" wrapText="1"/>
    </xf>
    <xf numFmtId="0" fontId="14" fillId="8" borderId="9" xfId="0" applyFont="1" applyFill="1" applyBorder="1" applyAlignment="1">
      <alignment vertical="top" wrapText="1"/>
    </xf>
    <xf numFmtId="0" fontId="16" fillId="0" borderId="14" xfId="0" applyFont="1" applyBorder="1"/>
    <xf numFmtId="0" fontId="13" fillId="0" borderId="0" xfId="0" applyFont="1" applyAlignment="1" applyProtection="1">
      <alignment horizontal="left"/>
      <protection locked="0"/>
    </xf>
    <xf numFmtId="0" fontId="14" fillId="0" borderId="0" xfId="0" applyFont="1" applyAlignment="1" applyProtection="1">
      <alignment horizontal="left"/>
      <protection locked="0"/>
    </xf>
    <xf numFmtId="0" fontId="14" fillId="0" borderId="18" xfId="0" applyFont="1" applyBorder="1"/>
    <xf numFmtId="0" fontId="14" fillId="0" borderId="19" xfId="0" applyFont="1" applyBorder="1"/>
    <xf numFmtId="0" fontId="14" fillId="0" borderId="23" xfId="0" applyFont="1" applyBorder="1"/>
    <xf numFmtId="0" fontId="12" fillId="0" borderId="14" xfId="0" applyFont="1" applyBorder="1"/>
    <xf numFmtId="0" fontId="16" fillId="3" borderId="1" xfId="0" applyFont="1" applyFill="1" applyBorder="1" applyAlignment="1">
      <alignment wrapText="1"/>
    </xf>
    <xf numFmtId="0" fontId="13" fillId="0" borderId="3" xfId="0" applyFont="1" applyBorder="1" applyAlignment="1" applyProtection="1">
      <alignment horizontal="left"/>
      <protection locked="0"/>
    </xf>
    <xf numFmtId="3" fontId="13" fillId="0" borderId="1" xfId="0" applyNumberFormat="1" applyFont="1" applyBorder="1" applyAlignment="1" applyProtection="1">
      <alignment horizontal="right"/>
      <protection locked="0"/>
    </xf>
    <xf numFmtId="3" fontId="14" fillId="8" borderId="33" xfId="2" applyNumberFormat="1" applyFont="1" applyFill="1" applyBorder="1" applyProtection="1">
      <protection locked="0"/>
    </xf>
    <xf numFmtId="0" fontId="14" fillId="0" borderId="1" xfId="0" applyFont="1" applyBorder="1"/>
    <xf numFmtId="3" fontId="15" fillId="6" borderId="33" xfId="2" applyNumberFormat="1" applyFont="1" applyFill="1" applyBorder="1"/>
    <xf numFmtId="0" fontId="16" fillId="3" borderId="33" xfId="0" applyFont="1" applyFill="1" applyBorder="1" applyAlignment="1">
      <alignment horizontal="left"/>
    </xf>
    <xf numFmtId="4" fontId="14" fillId="0" borderId="15" xfId="0" applyNumberFormat="1" applyFont="1" applyBorder="1"/>
    <xf numFmtId="0" fontId="13" fillId="0" borderId="0" xfId="0" applyFont="1" applyAlignment="1" applyProtection="1">
      <alignment horizontal="right"/>
      <protection locked="0"/>
    </xf>
    <xf numFmtId="9" fontId="13" fillId="0" borderId="0" xfId="1" applyFont="1" applyAlignment="1" applyProtection="1">
      <alignment horizontal="right"/>
      <protection locked="0"/>
    </xf>
    <xf numFmtId="9" fontId="13" fillId="0" borderId="15" xfId="1" applyFont="1" applyBorder="1" applyAlignment="1" applyProtection="1">
      <alignment horizontal="right"/>
      <protection locked="0"/>
    </xf>
    <xf numFmtId="4" fontId="15" fillId="6" borderId="13" xfId="2" applyNumberFormat="1" applyFont="1" applyFill="1" applyBorder="1"/>
    <xf numFmtId="4" fontId="15" fillId="6" borderId="3" xfId="2" applyNumberFormat="1" applyFont="1" applyFill="1" applyBorder="1"/>
    <xf numFmtId="3" fontId="15" fillId="6" borderId="32" xfId="2" applyNumberFormat="1" applyFont="1" applyFill="1" applyBorder="1"/>
    <xf numFmtId="0" fontId="15" fillId="4" borderId="18" xfId="0" applyFont="1" applyFill="1" applyBorder="1"/>
    <xf numFmtId="0" fontId="15" fillId="4" borderId="19" xfId="0" applyFont="1" applyFill="1" applyBorder="1"/>
    <xf numFmtId="0" fontId="14" fillId="0" borderId="35" xfId="0" applyFont="1" applyBorder="1"/>
    <xf numFmtId="0" fontId="16" fillId="3" borderId="3" xfId="0" applyFont="1" applyFill="1" applyBorder="1" applyAlignment="1">
      <alignment wrapText="1"/>
    </xf>
    <xf numFmtId="10" fontId="13" fillId="0" borderId="0" xfId="1" applyNumberFormat="1" applyFont="1" applyAlignment="1">
      <alignment horizontal="right"/>
    </xf>
    <xf numFmtId="0" fontId="14" fillId="8" borderId="8" xfId="0" applyFont="1" applyFill="1" applyBorder="1" applyAlignment="1">
      <alignment vertical="center" wrapText="1"/>
    </xf>
    <xf numFmtId="0" fontId="12" fillId="0" borderId="34" xfId="0" applyFont="1" applyBorder="1"/>
    <xf numFmtId="0" fontId="14" fillId="0" borderId="30" xfId="0" applyFont="1" applyBorder="1"/>
    <xf numFmtId="4" fontId="12" fillId="0" borderId="30" xfId="0" applyNumberFormat="1" applyFont="1" applyBorder="1"/>
    <xf numFmtId="3" fontId="15" fillId="4" borderId="30" xfId="2" applyNumberFormat="1" applyFont="1" applyFill="1" applyBorder="1"/>
    <xf numFmtId="0" fontId="14" fillId="0" borderId="18" xfId="0" applyFont="1" applyBorder="1" applyProtection="1">
      <protection locked="0"/>
    </xf>
    <xf numFmtId="0" fontId="14" fillId="0" borderId="19" xfId="0" applyFont="1" applyBorder="1" applyProtection="1">
      <protection locked="0"/>
    </xf>
    <xf numFmtId="0" fontId="14" fillId="0" borderId="23" xfId="0" applyFont="1" applyBorder="1" applyProtection="1">
      <protection locked="0"/>
    </xf>
    <xf numFmtId="0" fontId="14" fillId="0" borderId="4" xfId="0" applyFont="1" applyBorder="1" applyProtection="1">
      <protection locked="0"/>
    </xf>
    <xf numFmtId="0" fontId="14" fillId="0" borderId="4" xfId="0" applyFont="1" applyBorder="1" applyAlignment="1" applyProtection="1">
      <alignment horizontal="left"/>
      <protection locked="0"/>
    </xf>
    <xf numFmtId="0" fontId="14" fillId="0" borderId="10" xfId="0" applyFont="1" applyBorder="1"/>
    <xf numFmtId="0" fontId="14" fillId="0" borderId="11" xfId="0" applyFont="1" applyBorder="1"/>
    <xf numFmtId="0" fontId="14" fillId="0" borderId="12" xfId="0" applyFont="1" applyBorder="1"/>
    <xf numFmtId="0" fontId="14" fillId="8" borderId="10" xfId="0" applyFont="1" applyFill="1" applyBorder="1" applyAlignment="1">
      <alignment vertical="top" wrapText="1"/>
    </xf>
    <xf numFmtId="0" fontId="14" fillId="8" borderId="11" xfId="0" applyFont="1" applyFill="1" applyBorder="1" applyAlignment="1">
      <alignment vertical="top" wrapText="1"/>
    </xf>
    <xf numFmtId="0" fontId="14" fillId="8" borderId="12" xfId="0" applyFont="1" applyFill="1" applyBorder="1" applyAlignment="1">
      <alignment vertical="top" wrapText="1"/>
    </xf>
    <xf numFmtId="0" fontId="14" fillId="8" borderId="6" xfId="0" applyFont="1" applyFill="1" applyBorder="1" applyAlignment="1">
      <alignment vertical="top" wrapText="1"/>
    </xf>
    <xf numFmtId="0" fontId="14" fillId="8" borderId="7" xfId="0" applyFont="1" applyFill="1" applyBorder="1" applyAlignment="1">
      <alignment vertical="top" wrapText="1"/>
    </xf>
    <xf numFmtId="0" fontId="16" fillId="4" borderId="0" xfId="0" applyFont="1" applyFill="1"/>
    <xf numFmtId="0" fontId="16" fillId="3" borderId="2" xfId="0" applyFont="1" applyFill="1" applyBorder="1"/>
    <xf numFmtId="0" fontId="16" fillId="3" borderId="3" xfId="0" applyFont="1" applyFill="1" applyBorder="1"/>
    <xf numFmtId="3" fontId="14" fillId="0" borderId="1" xfId="0" applyNumberFormat="1" applyFont="1" applyBorder="1" applyAlignment="1" applyProtection="1">
      <alignment horizontal="right"/>
      <protection locked="0"/>
    </xf>
    <xf numFmtId="3" fontId="14" fillId="2" borderId="1" xfId="2" applyNumberFormat="1" applyFont="1" applyBorder="1" applyAlignment="1">
      <alignment horizontal="right"/>
    </xf>
    <xf numFmtId="0" fontId="14" fillId="0" borderId="1" xfId="0" quotePrefix="1" applyFont="1" applyBorder="1"/>
    <xf numFmtId="0" fontId="16" fillId="4" borderId="1" xfId="0" applyFont="1" applyFill="1" applyBorder="1"/>
    <xf numFmtId="3" fontId="16" fillId="4" borderId="1" xfId="2" applyNumberFormat="1" applyFont="1" applyFill="1" applyBorder="1" applyAlignment="1">
      <alignment horizontal="right"/>
    </xf>
    <xf numFmtId="3" fontId="10" fillId="5" borderId="1" xfId="2" applyNumberFormat="1" applyFont="1" applyFill="1" applyBorder="1" applyAlignment="1">
      <alignment horizontal="left"/>
    </xf>
    <xf numFmtId="3" fontId="10" fillId="5" borderId="1" xfId="2" applyNumberFormat="1" applyFont="1" applyFill="1" applyBorder="1" applyAlignment="1">
      <alignment horizontal="right"/>
    </xf>
    <xf numFmtId="0" fontId="12" fillId="0" borderId="0" xfId="0" applyFont="1"/>
    <xf numFmtId="4" fontId="12" fillId="0" borderId="0" xfId="0" applyNumberFormat="1" applyFont="1"/>
    <xf numFmtId="0" fontId="14" fillId="8" borderId="10" xfId="0" applyFont="1" applyFill="1" applyBorder="1" applyAlignment="1">
      <alignment wrapText="1"/>
    </xf>
    <xf numFmtId="0" fontId="14" fillId="8" borderId="11" xfId="0" applyFont="1" applyFill="1" applyBorder="1" applyAlignment="1">
      <alignment wrapText="1"/>
    </xf>
    <xf numFmtId="0" fontId="14" fillId="8" borderId="12" xfId="0" applyFont="1" applyFill="1" applyBorder="1" applyAlignment="1">
      <alignment wrapText="1"/>
    </xf>
    <xf numFmtId="0" fontId="17" fillId="4" borderId="0" xfId="0" applyFont="1" applyFill="1"/>
    <xf numFmtId="0" fontId="14" fillId="0" borderId="36" xfId="0" applyFont="1" applyBorder="1"/>
    <xf numFmtId="0" fontId="14" fillId="0" borderId="37" xfId="0" applyFont="1" applyBorder="1" applyProtection="1">
      <protection locked="0"/>
    </xf>
    <xf numFmtId="0" fontId="14" fillId="0" borderId="15" xfId="0" applyFont="1" applyBorder="1" applyProtection="1">
      <protection locked="0"/>
    </xf>
    <xf numFmtId="3" fontId="13" fillId="0" borderId="33" xfId="0" applyNumberFormat="1" applyFont="1" applyBorder="1" applyAlignment="1" applyProtection="1">
      <alignment horizontal="right"/>
      <protection locked="0"/>
    </xf>
    <xf numFmtId="0" fontId="12" fillId="0" borderId="21" xfId="0" applyFont="1" applyBorder="1"/>
    <xf numFmtId="0" fontId="10" fillId="0" borderId="0" xfId="0" applyFont="1" applyAlignment="1" applyProtection="1">
      <alignment horizontal="left"/>
      <protection locked="0"/>
    </xf>
    <xf numFmtId="0" fontId="14" fillId="9" borderId="16" xfId="0" applyFont="1" applyFill="1" applyBorder="1"/>
    <xf numFmtId="3" fontId="10" fillId="11" borderId="33" xfId="0" applyNumberFormat="1" applyFont="1" applyFill="1" applyBorder="1"/>
    <xf numFmtId="3" fontId="10" fillId="12" borderId="33" xfId="0" applyNumberFormat="1" applyFont="1" applyFill="1" applyBorder="1"/>
    <xf numFmtId="3" fontId="10" fillId="12" borderId="1" xfId="2" applyNumberFormat="1" applyFont="1" applyFill="1" applyBorder="1" applyAlignment="1">
      <alignment horizontal="right"/>
    </xf>
    <xf numFmtId="0" fontId="12" fillId="0" borderId="1" xfId="0" applyFont="1" applyBorder="1"/>
    <xf numFmtId="0" fontId="0" fillId="0" borderId="0" xfId="0" quotePrefix="1"/>
    <xf numFmtId="0" fontId="14" fillId="0" borderId="1" xfId="2" applyFont="1" applyFill="1" applyBorder="1" applyAlignment="1" applyProtection="1">
      <alignment horizontal="center"/>
      <protection locked="0"/>
    </xf>
    <xf numFmtId="16" fontId="0" fillId="0" borderId="0" xfId="0" quotePrefix="1" applyNumberFormat="1"/>
    <xf numFmtId="3" fontId="0" fillId="0" borderId="0" xfId="0" applyNumberFormat="1"/>
    <xf numFmtId="3" fontId="14" fillId="8" borderId="33" xfId="2" quotePrefix="1" applyNumberFormat="1" applyFont="1" applyFill="1" applyBorder="1" applyProtection="1">
      <protection locked="0"/>
    </xf>
    <xf numFmtId="3" fontId="10" fillId="0" borderId="42" xfId="2" applyNumberFormat="1" applyFont="1" applyFill="1" applyBorder="1"/>
    <xf numFmtId="0" fontId="10" fillId="0" borderId="43" xfId="0" applyFont="1" applyBorder="1"/>
    <xf numFmtId="3" fontId="10" fillId="0" borderId="43" xfId="2" applyNumberFormat="1" applyFont="1" applyFill="1" applyBorder="1"/>
    <xf numFmtId="0" fontId="18" fillId="3" borderId="1" xfId="3" applyFill="1" applyBorder="1" applyAlignment="1">
      <alignment wrapText="1"/>
    </xf>
    <xf numFmtId="3" fontId="15" fillId="4" borderId="23" xfId="0" applyNumberFormat="1" applyFont="1" applyFill="1" applyBorder="1"/>
    <xf numFmtId="0" fontId="19" fillId="0" borderId="1" xfId="0" applyFont="1" applyBorder="1"/>
    <xf numFmtId="0" fontId="19" fillId="0" borderId="1" xfId="2" applyFont="1" applyFill="1" applyBorder="1" applyAlignment="1" applyProtection="1">
      <alignment horizontal="center"/>
      <protection locked="0"/>
    </xf>
    <xf numFmtId="0" fontId="0" fillId="0" borderId="36" xfId="0" applyBorder="1" applyProtection="1">
      <protection locked="0"/>
    </xf>
    <xf numFmtId="0" fontId="0" fillId="0" borderId="35" xfId="0" applyBorder="1" applyAlignment="1">
      <alignment wrapText="1"/>
    </xf>
    <xf numFmtId="0" fontId="0" fillId="0" borderId="37"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18" xfId="0" applyBorder="1" applyProtection="1">
      <protection locked="0"/>
    </xf>
    <xf numFmtId="0" fontId="3" fillId="0" borderId="19" xfId="0" applyFont="1" applyBorder="1"/>
    <xf numFmtId="0" fontId="0" fillId="0" borderId="19" xfId="0" applyBorder="1"/>
    <xf numFmtId="0" fontId="0" fillId="0" borderId="19" xfId="0" applyBorder="1" applyProtection="1">
      <protection locked="0"/>
    </xf>
    <xf numFmtId="3" fontId="3" fillId="0" borderId="19" xfId="0" applyNumberFormat="1" applyFont="1" applyBorder="1" applyProtection="1">
      <protection locked="0"/>
    </xf>
    <xf numFmtId="0" fontId="0" fillId="0" borderId="23" xfId="0" applyBorder="1" applyProtection="1">
      <protection locked="0"/>
    </xf>
    <xf numFmtId="0" fontId="14" fillId="0" borderId="9" xfId="0" applyFont="1" applyBorder="1" applyAlignment="1">
      <alignment wrapText="1"/>
    </xf>
    <xf numFmtId="0" fontId="14" fillId="13" borderId="0" xfId="0" applyFont="1" applyFill="1" applyAlignment="1">
      <alignment wrapText="1"/>
    </xf>
    <xf numFmtId="0" fontId="14" fillId="13" borderId="0" xfId="0" applyFont="1" applyFill="1" applyAlignment="1">
      <alignment vertical="top" wrapText="1"/>
    </xf>
    <xf numFmtId="0" fontId="14" fillId="13" borderId="9" xfId="0" applyFont="1" applyFill="1" applyBorder="1" applyAlignment="1">
      <alignment wrapText="1"/>
    </xf>
    <xf numFmtId="0" fontId="20" fillId="13" borderId="9" xfId="0" applyFont="1" applyFill="1" applyBorder="1" applyAlignment="1">
      <alignment vertical="top" wrapText="1"/>
    </xf>
    <xf numFmtId="0" fontId="14" fillId="13" borderId="12" xfId="0" applyFont="1" applyFill="1" applyBorder="1" applyAlignment="1">
      <alignment wrapText="1"/>
    </xf>
    <xf numFmtId="0" fontId="20" fillId="13" borderId="0" xfId="0" applyFont="1" applyFill="1" applyAlignment="1">
      <alignment vertical="top" wrapText="1"/>
    </xf>
    <xf numFmtId="0" fontId="23" fillId="13" borderId="0" xfId="0" applyFont="1" applyFill="1"/>
    <xf numFmtId="0" fontId="22" fillId="13" borderId="0" xfId="0" applyFont="1" applyFill="1" applyAlignment="1">
      <alignment vertical="top" wrapText="1"/>
    </xf>
    <xf numFmtId="10" fontId="0" fillId="0" borderId="0" xfId="0" applyNumberFormat="1"/>
    <xf numFmtId="10" fontId="13" fillId="0" borderId="17" xfId="1" applyNumberFormat="1" applyFont="1" applyBorder="1" applyAlignment="1" applyProtection="1">
      <alignment horizontal="center"/>
      <protection locked="0"/>
    </xf>
    <xf numFmtId="0" fontId="0" fillId="0" borderId="0" xfId="0" applyAlignment="1">
      <alignment textRotation="90"/>
    </xf>
    <xf numFmtId="3" fontId="15" fillId="4" borderId="15" xfId="0" applyNumberFormat="1" applyFont="1" applyFill="1" applyBorder="1"/>
    <xf numFmtId="0" fontId="14" fillId="0" borderId="44" xfId="0" applyFont="1" applyBorder="1"/>
    <xf numFmtId="10" fontId="14" fillId="8" borderId="1" xfId="1" applyNumberFormat="1" applyFont="1" applyFill="1" applyBorder="1" applyProtection="1"/>
    <xf numFmtId="10" fontId="12" fillId="8" borderId="1" xfId="1" applyNumberFormat="1" applyFont="1" applyFill="1" applyBorder="1" applyProtection="1"/>
    <xf numFmtId="0" fontId="20" fillId="13" borderId="0" xfId="0" applyFont="1" applyFill="1" applyAlignment="1">
      <alignment vertical="top" wrapText="1"/>
    </xf>
    <xf numFmtId="0" fontId="0" fillId="0" borderId="0" xfId="0" applyAlignment="1">
      <alignment vertical="top" wrapText="1"/>
    </xf>
    <xf numFmtId="0" fontId="0" fillId="0" borderId="9" xfId="0" applyBorder="1" applyAlignment="1">
      <alignment vertical="top" wrapText="1"/>
    </xf>
    <xf numFmtId="0" fontId="14" fillId="8" borderId="8" xfId="0" applyFont="1" applyFill="1" applyBorder="1" applyAlignment="1">
      <alignment wrapText="1"/>
    </xf>
    <xf numFmtId="0" fontId="0" fillId="0" borderId="0" xfId="0" applyAlignment="1">
      <alignment wrapText="1"/>
    </xf>
    <xf numFmtId="0" fontId="0" fillId="0" borderId="9" xfId="0" applyBorder="1" applyAlignment="1">
      <alignment wrapText="1"/>
    </xf>
    <xf numFmtId="0" fontId="0" fillId="0" borderId="8" xfId="0" applyBorder="1" applyAlignment="1">
      <alignment wrapText="1"/>
    </xf>
    <xf numFmtId="0" fontId="15" fillId="6" borderId="17" xfId="0" applyFont="1" applyFill="1" applyBorder="1" applyAlignment="1">
      <alignment horizontal="left"/>
    </xf>
    <xf numFmtId="0" fontId="14" fillId="0" borderId="13" xfId="0" applyFont="1" applyBorder="1"/>
    <xf numFmtId="0" fontId="14" fillId="0" borderId="3" xfId="0" applyFont="1" applyBorder="1"/>
    <xf numFmtId="0" fontId="14" fillId="8" borderId="8" xfId="0" applyFont="1" applyFill="1" applyBorder="1" applyAlignment="1">
      <alignment vertical="top" wrapText="1"/>
    </xf>
    <xf numFmtId="0" fontId="0" fillId="0" borderId="8" xfId="0" applyBorder="1" applyAlignment="1">
      <alignment vertical="top" wrapText="1"/>
    </xf>
    <xf numFmtId="0" fontId="0" fillId="0" borderId="0" xfId="0"/>
    <xf numFmtId="0" fontId="0" fillId="0" borderId="9" xfId="0" applyBorder="1"/>
    <xf numFmtId="0" fontId="0" fillId="0" borderId="8" xfId="0" applyBorder="1"/>
    <xf numFmtId="0" fontId="16" fillId="3" borderId="13" xfId="0" applyFont="1" applyFill="1" applyBorder="1" applyAlignment="1">
      <alignment wrapText="1"/>
    </xf>
    <xf numFmtId="0" fontId="14" fillId="0" borderId="13" xfId="0" applyFont="1" applyBorder="1" applyAlignment="1">
      <alignment wrapText="1"/>
    </xf>
    <xf numFmtId="0" fontId="14" fillId="0" borderId="3" xfId="0" applyFont="1" applyBorder="1" applyAlignment="1">
      <alignment wrapText="1"/>
    </xf>
    <xf numFmtId="0" fontId="13" fillId="0" borderId="13" xfId="0" applyFont="1" applyBorder="1" applyAlignment="1" applyProtection="1">
      <alignment horizontal="left"/>
      <protection locked="0"/>
    </xf>
    <xf numFmtId="0" fontId="14" fillId="0" borderId="13" xfId="0" applyFont="1" applyBorder="1" applyAlignment="1" applyProtection="1">
      <alignment horizontal="left"/>
      <protection locked="0"/>
    </xf>
    <xf numFmtId="0" fontId="13" fillId="0" borderId="2" xfId="0" applyFont="1" applyBorder="1" applyAlignment="1" applyProtection="1">
      <alignment horizontal="left"/>
      <protection locked="0"/>
    </xf>
    <xf numFmtId="0" fontId="13" fillId="0" borderId="3" xfId="0" applyFont="1" applyBorder="1" applyAlignment="1" applyProtection="1">
      <alignment horizontal="left"/>
      <protection locked="0"/>
    </xf>
    <xf numFmtId="0" fontId="15" fillId="6" borderId="13" xfId="0" applyFont="1" applyFill="1" applyBorder="1" applyAlignment="1">
      <alignment horizontal="left"/>
    </xf>
    <xf numFmtId="0" fontId="20" fillId="13" borderId="9" xfId="0" applyFont="1" applyFill="1" applyBorder="1" applyAlignment="1">
      <alignment vertical="top" wrapText="1"/>
    </xf>
    <xf numFmtId="0" fontId="21" fillId="13" borderId="0" xfId="0" applyFont="1" applyFill="1"/>
    <xf numFmtId="0" fontId="21" fillId="13" borderId="9" xfId="0" applyFont="1" applyFill="1" applyBorder="1"/>
    <xf numFmtId="0" fontId="16" fillId="3" borderId="1" xfId="0" applyFont="1" applyFill="1" applyBorder="1" applyAlignment="1">
      <alignment wrapText="1"/>
    </xf>
    <xf numFmtId="0" fontId="14" fillId="3" borderId="1" xfId="0" applyFont="1" applyFill="1" applyBorder="1" applyAlignment="1">
      <alignment wrapText="1"/>
    </xf>
    <xf numFmtId="0" fontId="14" fillId="0" borderId="3" xfId="0" applyFont="1" applyBorder="1" applyAlignment="1" applyProtection="1">
      <alignment horizontal="left"/>
      <protection locked="0"/>
    </xf>
    <xf numFmtId="0" fontId="16" fillId="3" borderId="16" xfId="0" applyFont="1" applyFill="1" applyBorder="1" applyAlignment="1">
      <alignment horizontal="left" vertical="center"/>
    </xf>
    <xf numFmtId="0" fontId="14" fillId="0" borderId="1" xfId="0" applyFont="1" applyBorder="1" applyAlignment="1">
      <alignment vertical="center"/>
    </xf>
    <xf numFmtId="4" fontId="15" fillId="6" borderId="13" xfId="2" applyNumberFormat="1" applyFont="1" applyFill="1" applyBorder="1" applyAlignment="1">
      <alignment wrapText="1"/>
    </xf>
    <xf numFmtId="0" fontId="0" fillId="13" borderId="6" xfId="0" applyFill="1" applyBorder="1" applyAlignment="1">
      <alignment vertical="top" wrapText="1"/>
    </xf>
    <xf numFmtId="0" fontId="0" fillId="13" borderId="6" xfId="0" applyFill="1" applyBorder="1" applyAlignment="1">
      <alignment wrapText="1"/>
    </xf>
    <xf numFmtId="0" fontId="0" fillId="13" borderId="7" xfId="0" applyFill="1" applyBorder="1" applyAlignment="1">
      <alignment wrapText="1"/>
    </xf>
    <xf numFmtId="0" fontId="13" fillId="0" borderId="17" xfId="0" applyFont="1" applyBorder="1" applyAlignment="1" applyProtection="1">
      <alignment horizontal="left"/>
      <protection locked="0"/>
    </xf>
    <xf numFmtId="0" fontId="0" fillId="0" borderId="13" xfId="0" applyBorder="1"/>
    <xf numFmtId="0" fontId="16" fillId="10" borderId="38" xfId="0" applyFont="1" applyFill="1" applyBorder="1" applyAlignment="1">
      <alignment horizontal="center" textRotation="90"/>
    </xf>
    <xf numFmtId="0" fontId="16" fillId="10" borderId="39" xfId="0" applyFont="1" applyFill="1" applyBorder="1" applyAlignment="1">
      <alignment horizontal="center" textRotation="90"/>
    </xf>
    <xf numFmtId="0" fontId="16" fillId="10" borderId="40" xfId="0" applyFont="1" applyFill="1" applyBorder="1" applyAlignment="1">
      <alignment horizontal="center" textRotation="90"/>
    </xf>
    <xf numFmtId="0" fontId="0" fillId="11" borderId="38" xfId="0" applyFill="1" applyBorder="1" applyAlignment="1">
      <alignment horizontal="center" vertical="center" textRotation="90"/>
    </xf>
    <xf numFmtId="0" fontId="0" fillId="11" borderId="39" xfId="0" applyFill="1" applyBorder="1" applyAlignment="1">
      <alignment horizontal="center" vertical="center" textRotation="90"/>
    </xf>
    <xf numFmtId="0" fontId="0" fillId="11" borderId="40" xfId="0" applyFill="1" applyBorder="1" applyAlignment="1">
      <alignment horizontal="center" vertical="center" textRotation="90"/>
    </xf>
    <xf numFmtId="0" fontId="14" fillId="9" borderId="38" xfId="0" applyFont="1" applyFill="1" applyBorder="1" applyAlignment="1">
      <alignment horizontal="center" textRotation="90"/>
    </xf>
    <xf numFmtId="0" fontId="14" fillId="9" borderId="39" xfId="0" applyFont="1" applyFill="1" applyBorder="1" applyAlignment="1">
      <alignment horizontal="center" textRotation="90"/>
    </xf>
    <xf numFmtId="0" fontId="14" fillId="9" borderId="40" xfId="0" applyFont="1" applyFill="1" applyBorder="1" applyAlignment="1">
      <alignment horizontal="center" textRotation="90"/>
    </xf>
    <xf numFmtId="3" fontId="10" fillId="0" borderId="41" xfId="2" applyNumberFormat="1" applyFont="1" applyFill="1" applyBorder="1"/>
    <xf numFmtId="0" fontId="10" fillId="0" borderId="41" xfId="0" applyFont="1" applyBorder="1"/>
    <xf numFmtId="0" fontId="7" fillId="0" borderId="36" xfId="0" applyFont="1" applyBorder="1" applyAlignment="1">
      <alignment vertical="center" wrapText="1"/>
    </xf>
    <xf numFmtId="0" fontId="0" fillId="0" borderId="35" xfId="0" applyBorder="1" applyAlignment="1">
      <alignment wrapText="1"/>
    </xf>
    <xf numFmtId="0" fontId="0" fillId="0" borderId="37"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3" xfId="0" applyBorder="1" applyAlignment="1">
      <alignment wrapText="1"/>
    </xf>
  </cellXfs>
  <cellStyles count="5">
    <cellStyle name="20 % - Dekorfärg2" xfId="2" builtinId="34"/>
    <cellStyle name="Hyperlänk" xfId="3" builtinId="8" customBuiltin="1"/>
    <cellStyle name="Normal" xfId="0" builtinId="0"/>
    <cellStyle name="Normal 2" xfId="4" xr:uid="{00000000-0005-0000-0000-000004000000}"/>
    <cellStyle name="Procent" xfId="1" builtinId="5"/>
  </cellStyles>
  <dxfs count="0"/>
  <tableStyles count="0" defaultTableStyle="TableStyleMedium2" defaultPivotStyle="PivotStyleLight16"/>
  <colors>
    <mruColors>
      <color rgb="FFC5EFF1"/>
      <color rgb="FFD40963"/>
      <color rgb="FFB0CA3B"/>
      <color rgb="FF09306F"/>
      <color rgb="FFFFCCCC"/>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microsoft.com/office/2006/relationships/vbaProject" Target="vbaProject.bin"/></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ser.ki.se\ki\Ea\Redovisning%20och%20controlling\Budget%20och%20kalkyl\Kalkylmallar\2017\Forskningskalkylmall%20bidrag%20och%20uppdrag%20-%202017%20v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er"/>
      <sheetName val="Uppdragsforskning"/>
      <sheetName val="Uppföljning uppdrag"/>
      <sheetName val="Bidragsforskning"/>
      <sheetName val="Spec-indir-kostn-inst &amp; -proj"/>
      <sheetName val="Uppföljning bidrag"/>
      <sheetName val="INDI FO 2017"/>
    </sheetNames>
    <sheetDataSet>
      <sheetData sheetId="0">
        <row r="1">
          <cell r="E1">
            <v>-0.05</v>
          </cell>
        </row>
        <row r="2">
          <cell r="E2">
            <v>-0.04</v>
          </cell>
        </row>
        <row r="3">
          <cell r="E3">
            <v>-0.03</v>
          </cell>
        </row>
        <row r="4">
          <cell r="E4">
            <v>-1.9999999999999997E-2</v>
          </cell>
        </row>
        <row r="5">
          <cell r="E5">
            <v>-9.9999999999999967E-3</v>
          </cell>
        </row>
        <row r="6">
          <cell r="E6">
            <v>0</v>
          </cell>
        </row>
        <row r="7">
          <cell r="E7">
            <v>0.01</v>
          </cell>
        </row>
        <row r="8">
          <cell r="E8">
            <v>0.02</v>
          </cell>
        </row>
        <row r="9">
          <cell r="E9">
            <v>0.03</v>
          </cell>
        </row>
        <row r="10">
          <cell r="E10">
            <v>0.04</v>
          </cell>
        </row>
        <row r="11">
          <cell r="E11">
            <v>0.05</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KI-tema">
  <a:themeElements>
    <a:clrScheme name="">
      <a:dk1>
        <a:srgbClr val="000000"/>
      </a:dk1>
      <a:lt1>
        <a:srgbClr val="FFFFFF"/>
      </a:lt1>
      <a:dk2>
        <a:srgbClr val="000000"/>
      </a:dk2>
      <a:lt2>
        <a:srgbClr val="808080"/>
      </a:lt2>
      <a:accent1>
        <a:srgbClr val="870052"/>
      </a:accent1>
      <a:accent2>
        <a:srgbClr val="9FE6E9"/>
      </a:accent2>
      <a:accent3>
        <a:srgbClr val="FFFFFF"/>
      </a:accent3>
      <a:accent4>
        <a:srgbClr val="000000"/>
      </a:accent4>
      <a:accent5>
        <a:srgbClr val="C3AAB3"/>
      </a:accent5>
      <a:accent6>
        <a:srgbClr val="90D0D3"/>
      </a:accent6>
      <a:hlink>
        <a:srgbClr val="D40963"/>
      </a:hlink>
      <a:folHlink>
        <a:srgbClr val="CBCBCB"/>
      </a:folHlink>
    </a:clrScheme>
    <a:fontScheme name="Office-tema">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sv-SE" sz="2400" b="0" i="0" u="none" strike="noStrike" cap="none" normalizeH="0" baseline="0" smtClean="0">
            <a:ln>
              <a:noFill/>
            </a:ln>
            <a:solidFill>
              <a:schemeClr val="tx1"/>
            </a:solidFill>
            <a:effectLst/>
            <a:latin typeface="Times"/>
          </a:defRPr>
        </a:defPPr>
      </a:lstStyle>
    </a:spDef>
    <a:ln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sv-SE" sz="2400" b="0" i="0" u="none" strike="noStrike" cap="none" normalizeH="0" baseline="0" smtClean="0">
            <a:ln>
              <a:noFill/>
            </a:ln>
            <a:solidFill>
              <a:schemeClr val="tx1"/>
            </a:solidFill>
            <a:effectLst/>
            <a:latin typeface="Times"/>
          </a:defRPr>
        </a:defPPr>
      </a:lstStyle>
    </a:lnDef>
  </a:objectDefaults>
  <a:extraClrSchemeLst>
    <a:extraClrScheme>
      <a:clrScheme name="Office-tema 1">
        <a:dk1>
          <a:srgbClr val="000000"/>
        </a:dk1>
        <a:lt1>
          <a:srgbClr val="FFFFFF"/>
        </a:lt1>
        <a:dk2>
          <a:srgbClr val="000000"/>
        </a:dk2>
        <a:lt2>
          <a:srgbClr val="808080"/>
        </a:lt2>
        <a:accent1>
          <a:srgbClr val="761B54"/>
        </a:accent1>
        <a:accent2>
          <a:srgbClr val="97D8DA"/>
        </a:accent2>
        <a:accent3>
          <a:srgbClr val="FFFFFF"/>
        </a:accent3>
        <a:accent4>
          <a:srgbClr val="000000"/>
        </a:accent4>
        <a:accent5>
          <a:srgbClr val="BDABB3"/>
        </a:accent5>
        <a:accent6>
          <a:srgbClr val="88C4C5"/>
        </a:accent6>
        <a:hlink>
          <a:srgbClr val="CF0063"/>
        </a:hlink>
        <a:folHlink>
          <a:srgbClr val="CBCBCB"/>
        </a:folHlink>
      </a:clrScheme>
      <a:clrMap bg1="lt1" tx1="dk1" bg2="lt2" tx2="dk2" accent1="accent1" accent2="accent2" accent3="accent3" accent4="accent4" accent5="accent5" accent6="accent6" hlink="hlink" folHlink="folHlink"/>
    </a:extraClrScheme>
  </a:extraClrSchemeLst>
  <a:extLst>
    <a:ext uri="{05A4C25C-085E-4340-85A3-A5531E510DB2}">
      <thm15:themeFamily xmlns:thm15="http://schemas.microsoft.com/office/thememl/2012/main" name="KI-tema" id="{3EA63724-4386-435B-BD23-AF97CCD19B44}" vid="{A574FFD5-5EEA-4DB9-BE80-CD341E3F3E57}"/>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C1:U152"/>
  <sheetViews>
    <sheetView showGridLines="0" tabSelected="1" topLeftCell="B1" zoomScaleNormal="100" zoomScalePageLayoutView="90" workbookViewId="0">
      <selection activeCell="J52" sqref="J52"/>
    </sheetView>
  </sheetViews>
  <sheetFormatPr defaultColWidth="8.625" defaultRowHeight="12.75" outlineLevelRow="2" x14ac:dyDescent="0.2"/>
  <cols>
    <col min="1" max="2" width="2.625" style="32" customWidth="1"/>
    <col min="3" max="3" width="2.625" style="30" customWidth="1"/>
    <col min="4" max="5" width="2.5" style="30" customWidth="1"/>
    <col min="6" max="6" width="23.875" style="30" customWidth="1"/>
    <col min="7" max="7" width="8.875" style="30" customWidth="1"/>
    <col min="8" max="8" width="22.625" style="30" customWidth="1"/>
    <col min="9" max="9" width="15.625" style="30" customWidth="1"/>
    <col min="10" max="10" width="13.375" style="30" bestFit="1" customWidth="1"/>
    <col min="11" max="11" width="14.625" style="30" bestFit="1" customWidth="1"/>
    <col min="12" max="14" width="3.375" style="30" customWidth="1"/>
    <col min="15" max="15" width="2.375" style="30" customWidth="1"/>
    <col min="16" max="21" width="8.625" style="30"/>
    <col min="22" max="22" width="27.625" style="32" customWidth="1"/>
    <col min="23" max="16384" width="8.625" style="32"/>
  </cols>
  <sheetData>
    <row r="1" spans="3:21" ht="20.25" x14ac:dyDescent="0.3">
      <c r="D1" s="113" t="s">
        <v>176</v>
      </c>
      <c r="E1" s="113"/>
      <c r="F1" s="31"/>
      <c r="G1" s="31"/>
      <c r="H1" s="31"/>
      <c r="I1" s="31"/>
      <c r="J1" s="31"/>
      <c r="K1" s="31"/>
      <c r="L1" s="31"/>
      <c r="M1" s="31"/>
      <c r="N1" s="31"/>
      <c r="O1" s="31"/>
      <c r="P1" s="31"/>
      <c r="Q1" s="31"/>
      <c r="R1" s="31"/>
      <c r="S1" s="31"/>
      <c r="T1" s="31"/>
      <c r="U1" s="31"/>
    </row>
    <row r="2" spans="3:21" s="33" customFormat="1" ht="13.5" thickBot="1" x14ac:dyDescent="0.25"/>
    <row r="3" spans="3:21" s="33" customFormat="1" ht="29.1" customHeight="1" thickTop="1" x14ac:dyDescent="0.2">
      <c r="C3" s="148"/>
      <c r="D3" s="196" t="s">
        <v>215</v>
      </c>
      <c r="E3" s="197"/>
      <c r="F3" s="197"/>
      <c r="G3" s="197"/>
      <c r="H3" s="197"/>
      <c r="I3" s="197"/>
      <c r="J3" s="197"/>
      <c r="K3" s="197"/>
      <c r="L3" s="198"/>
      <c r="P3" s="34"/>
      <c r="Q3" s="35"/>
      <c r="R3" s="35"/>
      <c r="S3" s="35"/>
      <c r="T3" s="35"/>
      <c r="U3" s="36"/>
    </row>
    <row r="4" spans="3:21" s="33" customFormat="1" x14ac:dyDescent="0.2">
      <c r="C4" s="148"/>
      <c r="D4" s="150"/>
      <c r="E4" s="150"/>
      <c r="F4" s="150"/>
      <c r="G4" s="150"/>
      <c r="H4" s="150"/>
      <c r="I4" s="150"/>
      <c r="J4" s="150"/>
      <c r="K4" s="150"/>
      <c r="L4" s="151"/>
      <c r="P4" s="37"/>
      <c r="Q4" s="38"/>
      <c r="R4" s="38"/>
      <c r="S4" s="38"/>
      <c r="T4" s="38"/>
      <c r="U4" s="39"/>
    </row>
    <row r="5" spans="3:21" ht="17.45" customHeight="1" x14ac:dyDescent="0.2">
      <c r="C5" s="148"/>
      <c r="D5" s="188" t="s">
        <v>171</v>
      </c>
      <c r="E5" s="188"/>
      <c r="F5" s="188"/>
      <c r="G5" s="188"/>
      <c r="H5" s="188"/>
      <c r="I5" s="188"/>
      <c r="J5" s="188"/>
      <c r="K5" s="188"/>
      <c r="L5" s="189"/>
      <c r="M5" s="33"/>
      <c r="N5" s="33"/>
      <c r="P5" s="37"/>
      <c r="Q5" s="38"/>
      <c r="R5" s="38"/>
      <c r="S5" s="38"/>
      <c r="T5" s="38"/>
      <c r="U5" s="39"/>
    </row>
    <row r="6" spans="3:21" ht="44.1" customHeight="1" x14ac:dyDescent="0.2">
      <c r="C6" s="44"/>
      <c r="D6" s="156"/>
      <c r="E6" s="164" t="s">
        <v>172</v>
      </c>
      <c r="F6" s="164"/>
      <c r="G6" s="164"/>
      <c r="H6" s="164"/>
      <c r="I6" s="164"/>
      <c r="J6" s="164"/>
      <c r="K6" s="164"/>
      <c r="L6" s="187"/>
      <c r="M6" s="33"/>
      <c r="N6" s="33"/>
      <c r="P6" s="37"/>
      <c r="Q6" s="38"/>
      <c r="R6" s="38"/>
      <c r="S6" s="38"/>
      <c r="T6" s="38"/>
      <c r="U6" s="39"/>
    </row>
    <row r="7" spans="3:21" x14ac:dyDescent="0.2">
      <c r="C7" s="44"/>
      <c r="D7" s="150"/>
      <c r="E7" s="150"/>
      <c r="F7" s="150"/>
      <c r="G7" s="150"/>
      <c r="H7" s="150"/>
      <c r="I7" s="150"/>
      <c r="J7" s="150"/>
      <c r="K7" s="150"/>
      <c r="L7" s="151"/>
      <c r="M7" s="33"/>
      <c r="N7" s="33"/>
      <c r="P7" s="37"/>
      <c r="Q7" s="38"/>
      <c r="R7" s="38"/>
      <c r="S7" s="38"/>
      <c r="T7" s="38"/>
      <c r="U7" s="39"/>
    </row>
    <row r="8" spans="3:21" ht="29.45" customHeight="1" x14ac:dyDescent="0.2">
      <c r="C8" s="44"/>
      <c r="D8" s="156"/>
      <c r="E8" s="164" t="s">
        <v>217</v>
      </c>
      <c r="F8" s="164"/>
      <c r="G8" s="164"/>
      <c r="H8" s="164"/>
      <c r="I8" s="164"/>
      <c r="J8" s="164"/>
      <c r="K8" s="164"/>
      <c r="L8" s="187"/>
      <c r="M8" s="33"/>
      <c r="N8" s="33"/>
      <c r="P8" s="37"/>
      <c r="Q8" s="149"/>
      <c r="R8" s="38"/>
      <c r="S8" s="38"/>
      <c r="T8" s="38"/>
      <c r="U8" s="39"/>
    </row>
    <row r="9" spans="3:21" ht="11.1" customHeight="1" x14ac:dyDescent="0.2">
      <c r="C9" s="44"/>
      <c r="D9" s="150"/>
      <c r="E9" s="150"/>
      <c r="F9" s="150"/>
      <c r="G9" s="150"/>
      <c r="H9" s="150"/>
      <c r="I9" s="150"/>
      <c r="J9" s="150"/>
      <c r="K9" s="150"/>
      <c r="L9" s="151"/>
      <c r="M9" s="33"/>
      <c r="N9" s="33"/>
      <c r="P9" s="37"/>
      <c r="Q9" s="38"/>
      <c r="R9" s="38"/>
      <c r="S9" s="38"/>
      <c r="T9" s="38"/>
      <c r="U9" s="39"/>
    </row>
    <row r="10" spans="3:21" ht="36.75" customHeight="1" x14ac:dyDescent="0.2">
      <c r="C10" s="44"/>
      <c r="D10" s="156"/>
      <c r="E10" s="164" t="s">
        <v>216</v>
      </c>
      <c r="F10" s="164"/>
      <c r="G10" s="164"/>
      <c r="H10" s="164"/>
      <c r="I10" s="164"/>
      <c r="J10" s="164"/>
      <c r="K10" s="164"/>
      <c r="L10" s="187"/>
      <c r="M10" s="33"/>
      <c r="N10" s="33"/>
      <c r="P10" s="37"/>
      <c r="Q10" s="38"/>
      <c r="R10" s="38"/>
      <c r="S10" s="38"/>
      <c r="T10" s="38"/>
      <c r="U10" s="39"/>
    </row>
    <row r="11" spans="3:21" ht="21" customHeight="1" x14ac:dyDescent="0.2">
      <c r="C11" s="44"/>
      <c r="D11" s="188" t="s">
        <v>173</v>
      </c>
      <c r="E11" s="188"/>
      <c r="F11" s="188"/>
      <c r="G11" s="188"/>
      <c r="H11" s="188"/>
      <c r="I11" s="188"/>
      <c r="J11" s="188"/>
      <c r="K11" s="188"/>
      <c r="L11" s="189"/>
      <c r="M11" s="33"/>
      <c r="N11" s="33"/>
      <c r="P11" s="37"/>
      <c r="Q11" s="38"/>
      <c r="R11" s="38"/>
      <c r="S11" s="38"/>
      <c r="T11" s="38"/>
      <c r="U11" s="39"/>
    </row>
    <row r="12" spans="3:21" ht="21" customHeight="1" x14ac:dyDescent="0.2">
      <c r="C12" s="44"/>
      <c r="D12" s="156"/>
      <c r="E12" s="155" t="s">
        <v>174</v>
      </c>
      <c r="F12" s="154"/>
      <c r="G12" s="154"/>
      <c r="H12" s="154"/>
      <c r="I12" s="154"/>
      <c r="J12" s="154"/>
      <c r="K12" s="154"/>
      <c r="L12" s="152"/>
      <c r="M12" s="33"/>
      <c r="N12" s="33"/>
      <c r="P12" s="37"/>
      <c r="Q12" s="38"/>
      <c r="R12" s="38"/>
      <c r="S12" s="38"/>
      <c r="T12" s="38"/>
      <c r="U12" s="39"/>
    </row>
    <row r="13" spans="3:21" ht="21" customHeight="1" x14ac:dyDescent="0.2">
      <c r="C13" s="44"/>
      <c r="D13" s="156"/>
      <c r="E13" s="164" t="s">
        <v>175</v>
      </c>
      <c r="F13" s="164"/>
      <c r="G13" s="164"/>
      <c r="H13" s="164"/>
      <c r="I13" s="164"/>
      <c r="J13" s="164"/>
      <c r="K13" s="164"/>
      <c r="L13" s="187"/>
      <c r="M13" s="33"/>
      <c r="N13" s="33"/>
      <c r="P13" s="37"/>
      <c r="Q13" s="38"/>
      <c r="R13" s="38"/>
      <c r="S13" s="38"/>
      <c r="T13" s="38"/>
      <c r="U13" s="39"/>
    </row>
    <row r="14" spans="3:21" ht="21" customHeight="1" x14ac:dyDescent="0.2">
      <c r="C14" s="44"/>
      <c r="D14" s="156"/>
      <c r="E14" s="164" t="s">
        <v>219</v>
      </c>
      <c r="F14" s="165"/>
      <c r="G14" s="165"/>
      <c r="H14" s="165"/>
      <c r="I14" s="165"/>
      <c r="J14" s="165"/>
      <c r="K14" s="165"/>
      <c r="L14" s="166"/>
      <c r="M14" s="33"/>
      <c r="N14" s="33"/>
      <c r="P14" s="37"/>
      <c r="Q14" s="38"/>
      <c r="R14" s="38"/>
      <c r="S14" s="38"/>
      <c r="T14" s="38"/>
      <c r="U14" s="39"/>
    </row>
    <row r="15" spans="3:21" ht="13.5" thickBot="1" x14ac:dyDescent="0.25">
      <c r="D15" s="93"/>
      <c r="E15" s="94"/>
      <c r="F15" s="94"/>
      <c r="G15" s="94"/>
      <c r="H15" s="94"/>
      <c r="I15" s="94"/>
      <c r="J15" s="94"/>
      <c r="K15" s="94"/>
      <c r="L15" s="153"/>
      <c r="M15" s="33"/>
      <c r="N15" s="33"/>
      <c r="P15" s="37"/>
      <c r="Q15" s="38"/>
      <c r="R15" s="38"/>
      <c r="S15" s="38"/>
      <c r="T15" s="38"/>
      <c r="U15" s="39"/>
    </row>
    <row r="16" spans="3:21" ht="13.5" thickTop="1" x14ac:dyDescent="0.2">
      <c r="D16" s="33"/>
      <c r="E16" s="33"/>
      <c r="F16" s="33"/>
      <c r="G16" s="33"/>
      <c r="H16" s="33"/>
      <c r="I16" s="33"/>
      <c r="J16" s="33"/>
      <c r="K16" s="33"/>
      <c r="P16" s="37"/>
      <c r="Q16" s="38"/>
      <c r="R16" s="38"/>
      <c r="S16" s="38"/>
      <c r="T16" s="38"/>
      <c r="U16" s="39"/>
    </row>
    <row r="17" spans="4:21" ht="13.5" thickBot="1" x14ac:dyDescent="0.25">
      <c r="D17" s="33"/>
      <c r="E17" s="33"/>
      <c r="F17" s="33"/>
      <c r="G17" s="33"/>
      <c r="H17" s="33"/>
      <c r="I17" s="33"/>
      <c r="J17" s="33"/>
      <c r="K17" s="33"/>
      <c r="P17" s="37"/>
      <c r="Q17" s="38"/>
      <c r="R17" s="38"/>
      <c r="S17" s="38"/>
      <c r="T17" s="38"/>
      <c r="U17" s="39"/>
    </row>
    <row r="18" spans="4:21" ht="13.5" thickTop="1" x14ac:dyDescent="0.2">
      <c r="D18" s="40"/>
      <c r="E18" s="41"/>
      <c r="F18" s="41"/>
      <c r="G18" s="41"/>
      <c r="H18" s="41"/>
      <c r="I18" s="41"/>
      <c r="J18" s="41"/>
      <c r="K18" s="41"/>
      <c r="L18" s="42"/>
      <c r="P18" s="37"/>
      <c r="Q18" s="38"/>
      <c r="R18" s="38"/>
      <c r="S18" s="38"/>
      <c r="T18" s="38"/>
      <c r="U18" s="39"/>
    </row>
    <row r="19" spans="4:21" ht="13.5" thickBot="1" x14ac:dyDescent="0.25">
      <c r="D19" s="43"/>
      <c r="L19" s="44"/>
      <c r="P19" s="37"/>
      <c r="Q19" s="38"/>
      <c r="R19" s="38"/>
      <c r="S19" s="38"/>
      <c r="T19" s="38"/>
      <c r="U19" s="39"/>
    </row>
    <row r="20" spans="4:21" ht="12.75" customHeight="1" x14ac:dyDescent="0.2">
      <c r="D20" s="43"/>
      <c r="F20" s="45" t="s">
        <v>1</v>
      </c>
      <c r="G20" s="46"/>
      <c r="H20" s="46"/>
      <c r="I20" s="46"/>
      <c r="J20" s="46"/>
      <c r="K20" s="47"/>
      <c r="L20" s="44"/>
      <c r="P20" s="174" t="s">
        <v>170</v>
      </c>
      <c r="Q20" s="165"/>
      <c r="R20" s="165"/>
      <c r="S20" s="165"/>
      <c r="T20" s="165"/>
      <c r="U20" s="166"/>
    </row>
    <row r="21" spans="4:21" x14ac:dyDescent="0.2">
      <c r="D21" s="43"/>
      <c r="F21" s="48"/>
      <c r="K21" s="49"/>
      <c r="L21" s="44"/>
      <c r="P21" s="175"/>
      <c r="Q21" s="165"/>
      <c r="R21" s="165"/>
      <c r="S21" s="165"/>
      <c r="T21" s="165"/>
      <c r="U21" s="166"/>
    </row>
    <row r="22" spans="4:21" x14ac:dyDescent="0.2">
      <c r="D22" s="43"/>
      <c r="F22" s="120" t="s">
        <v>151</v>
      </c>
      <c r="G22" s="50"/>
      <c r="K22" s="49"/>
      <c r="L22" s="44"/>
      <c r="P22" s="175"/>
      <c r="Q22" s="165"/>
      <c r="R22" s="165"/>
      <c r="S22" s="165"/>
      <c r="T22" s="165"/>
      <c r="U22" s="166"/>
    </row>
    <row r="23" spans="4:21" x14ac:dyDescent="0.2">
      <c r="D23" s="43"/>
      <c r="F23" s="120" t="s">
        <v>83</v>
      </c>
      <c r="G23" s="135"/>
      <c r="H23" s="136"/>
      <c r="K23" s="49"/>
      <c r="L23" s="44"/>
      <c r="P23" s="51"/>
      <c r="Q23" s="52"/>
      <c r="R23" s="52"/>
      <c r="S23" s="52"/>
      <c r="T23" s="52"/>
      <c r="U23" s="53"/>
    </row>
    <row r="24" spans="4:21" x14ac:dyDescent="0.2">
      <c r="D24" s="43"/>
      <c r="F24" s="120" t="s">
        <v>84</v>
      </c>
      <c r="G24" s="65"/>
      <c r="H24" s="126"/>
      <c r="K24" s="49"/>
      <c r="L24" s="44"/>
      <c r="P24" s="51"/>
      <c r="Q24" s="52"/>
      <c r="R24" s="52"/>
      <c r="S24" s="52"/>
      <c r="T24" s="52"/>
      <c r="U24" s="53"/>
    </row>
    <row r="25" spans="4:21" x14ac:dyDescent="0.2">
      <c r="D25" s="43"/>
      <c r="F25" s="54"/>
      <c r="G25" s="55"/>
      <c r="H25" s="56"/>
      <c r="K25" s="49"/>
      <c r="L25" s="44"/>
      <c r="P25" s="51"/>
      <c r="Q25" s="52"/>
      <c r="R25" s="52"/>
      <c r="S25" s="52"/>
      <c r="T25" s="52"/>
      <c r="U25" s="53"/>
    </row>
    <row r="26" spans="4:21" x14ac:dyDescent="0.2">
      <c r="D26" s="43"/>
      <c r="F26" s="120" t="s">
        <v>150</v>
      </c>
      <c r="G26" s="184"/>
      <c r="H26" s="192"/>
      <c r="K26" s="49"/>
      <c r="L26" s="44"/>
      <c r="P26" s="51"/>
      <c r="Q26" s="52"/>
      <c r="R26" s="52"/>
      <c r="S26" s="52"/>
      <c r="T26" s="52"/>
      <c r="U26" s="53"/>
    </row>
    <row r="27" spans="4:21" x14ac:dyDescent="0.2">
      <c r="D27" s="43"/>
      <c r="F27" s="120" t="s">
        <v>152</v>
      </c>
      <c r="G27" s="184"/>
      <c r="H27" s="192"/>
      <c r="K27" s="49"/>
      <c r="L27" s="44"/>
      <c r="P27" s="51"/>
      <c r="Q27" s="52"/>
      <c r="R27" s="52"/>
      <c r="S27" s="52"/>
      <c r="T27" s="52"/>
      <c r="U27" s="53"/>
    </row>
    <row r="28" spans="4:21" x14ac:dyDescent="0.2">
      <c r="D28" s="43"/>
      <c r="F28" s="120" t="s">
        <v>153</v>
      </c>
      <c r="G28" s="184"/>
      <c r="H28" s="192"/>
      <c r="K28" s="49"/>
      <c r="L28" s="44"/>
      <c r="P28" s="51"/>
      <c r="Q28" s="52"/>
      <c r="R28" s="52"/>
      <c r="S28" s="52"/>
      <c r="T28" s="52"/>
      <c r="U28" s="53"/>
    </row>
    <row r="29" spans="4:21" x14ac:dyDescent="0.2">
      <c r="D29" s="43"/>
      <c r="F29" s="54"/>
      <c r="G29" s="55"/>
      <c r="H29" s="56"/>
      <c r="K29" s="49"/>
      <c r="L29" s="44"/>
      <c r="P29" s="51"/>
      <c r="Q29" s="52"/>
      <c r="R29" s="52"/>
      <c r="S29" s="52"/>
      <c r="T29" s="52"/>
      <c r="U29" s="53"/>
    </row>
    <row r="30" spans="4:21" ht="13.5" thickBot="1" x14ac:dyDescent="0.25">
      <c r="D30" s="43"/>
      <c r="F30" s="57"/>
      <c r="G30" s="58"/>
      <c r="H30" s="58"/>
      <c r="I30" s="58"/>
      <c r="J30" s="58"/>
      <c r="K30" s="59"/>
      <c r="L30" s="44"/>
      <c r="P30" s="51"/>
      <c r="Q30" s="52"/>
      <c r="R30" s="52"/>
      <c r="S30" s="52"/>
      <c r="T30" s="52"/>
      <c r="U30" s="53"/>
    </row>
    <row r="31" spans="4:21" x14ac:dyDescent="0.2">
      <c r="D31" s="43"/>
      <c r="L31" s="44"/>
      <c r="P31" s="51"/>
      <c r="Q31" s="52"/>
      <c r="R31" s="52"/>
      <c r="S31" s="52"/>
      <c r="T31" s="52"/>
      <c r="U31" s="53"/>
    </row>
    <row r="32" spans="4:21" ht="13.5" thickBot="1" x14ac:dyDescent="0.25">
      <c r="D32" s="43"/>
      <c r="L32" s="44"/>
      <c r="P32" s="51"/>
      <c r="Q32" s="52"/>
      <c r="R32" s="52"/>
      <c r="S32" s="52"/>
      <c r="T32" s="52"/>
      <c r="U32" s="53"/>
    </row>
    <row r="33" spans="4:21" ht="12.75" customHeight="1" x14ac:dyDescent="0.2">
      <c r="D33" s="43"/>
      <c r="E33" s="207" t="s">
        <v>208</v>
      </c>
      <c r="F33" s="118" t="s">
        <v>70</v>
      </c>
      <c r="G33" s="46"/>
      <c r="H33" s="46"/>
      <c r="I33" s="46"/>
      <c r="J33" s="46"/>
      <c r="K33" s="47"/>
      <c r="L33" s="44"/>
      <c r="P33" s="51"/>
      <c r="Q33" s="52"/>
      <c r="R33" s="52"/>
      <c r="S33" s="52"/>
      <c r="T33" s="52"/>
      <c r="U33" s="53"/>
    </row>
    <row r="34" spans="4:21" ht="14.25" customHeight="1" x14ac:dyDescent="0.2">
      <c r="D34" s="43"/>
      <c r="E34" s="208"/>
      <c r="K34" s="49"/>
      <c r="L34" s="44"/>
      <c r="P34" s="174" t="s">
        <v>163</v>
      </c>
      <c r="Q34" s="176"/>
      <c r="R34" s="176"/>
      <c r="S34" s="176"/>
      <c r="T34" s="176"/>
      <c r="U34" s="177"/>
    </row>
    <row r="35" spans="4:21" ht="14.25" customHeight="1" outlineLevel="1" x14ac:dyDescent="0.2">
      <c r="D35" s="43"/>
      <c r="E35" s="208"/>
      <c r="F35" s="108" t="s">
        <v>4</v>
      </c>
      <c r="K35" s="49"/>
      <c r="L35" s="44"/>
      <c r="P35" s="178"/>
      <c r="Q35" s="176"/>
      <c r="R35" s="176"/>
      <c r="S35" s="176"/>
      <c r="T35" s="176"/>
      <c r="U35" s="177"/>
    </row>
    <row r="36" spans="4:21" ht="14.25" customHeight="1" outlineLevel="2" x14ac:dyDescent="0.2">
      <c r="D36" s="43"/>
      <c r="E36" s="208"/>
      <c r="F36" s="108"/>
      <c r="K36" s="49"/>
      <c r="L36" s="44"/>
      <c r="P36" s="178"/>
      <c r="Q36" s="176"/>
      <c r="R36" s="176"/>
      <c r="S36" s="176"/>
      <c r="T36" s="176"/>
      <c r="U36" s="177"/>
    </row>
    <row r="37" spans="4:21" ht="25.5" outlineLevel="2" x14ac:dyDescent="0.2">
      <c r="D37" s="43"/>
      <c r="E37" s="208"/>
      <c r="F37" s="78" t="s">
        <v>76</v>
      </c>
      <c r="G37" s="190" t="s">
        <v>110</v>
      </c>
      <c r="H37" s="191"/>
      <c r="I37" s="61" t="s">
        <v>0</v>
      </c>
      <c r="J37" s="133" t="s">
        <v>112</v>
      </c>
      <c r="K37" s="67" t="s">
        <v>113</v>
      </c>
      <c r="L37" s="44"/>
      <c r="P37" s="178"/>
      <c r="Q37" s="176"/>
      <c r="R37" s="176"/>
      <c r="S37" s="176"/>
      <c r="T37" s="176"/>
      <c r="U37" s="177"/>
    </row>
    <row r="38" spans="4:21" ht="14.25" customHeight="1" outlineLevel="2" x14ac:dyDescent="0.2">
      <c r="D38" s="43"/>
      <c r="E38" s="208"/>
      <c r="F38" s="62"/>
      <c r="G38" s="184" t="s">
        <v>154</v>
      </c>
      <c r="H38" s="185"/>
      <c r="I38" s="63"/>
      <c r="J38" s="63"/>
      <c r="K38" s="64">
        <f>IF(OR(I38="",J38=""),0,(I38*J38))</f>
        <v>0</v>
      </c>
      <c r="L38" s="44"/>
      <c r="P38" s="51"/>
      <c r="Q38" s="52"/>
      <c r="R38" s="52"/>
      <c r="S38" s="52"/>
      <c r="T38" s="52"/>
      <c r="U38" s="53"/>
    </row>
    <row r="39" spans="4:21" ht="14.25" customHeight="1" outlineLevel="2" x14ac:dyDescent="0.2">
      <c r="D39" s="43"/>
      <c r="E39" s="208"/>
      <c r="F39" s="62"/>
      <c r="G39" s="184" t="s">
        <v>50</v>
      </c>
      <c r="H39" s="185"/>
      <c r="I39" s="63"/>
      <c r="J39" s="63"/>
      <c r="K39" s="64">
        <f t="shared" ref="K39:K47" si="0">IF(OR(I39="",J39=""),0,(I39*J39))</f>
        <v>0</v>
      </c>
      <c r="L39" s="44"/>
      <c r="P39" s="51"/>
      <c r="Q39" s="52"/>
      <c r="R39" s="52"/>
      <c r="S39" s="52"/>
      <c r="T39" s="52"/>
      <c r="U39" s="53"/>
    </row>
    <row r="40" spans="4:21" ht="14.25" customHeight="1" outlineLevel="2" x14ac:dyDescent="0.2">
      <c r="D40" s="43"/>
      <c r="E40" s="208"/>
      <c r="F40" s="62"/>
      <c r="G40" s="184" t="s">
        <v>45</v>
      </c>
      <c r="H40" s="185"/>
      <c r="I40" s="63"/>
      <c r="J40" s="63"/>
      <c r="K40" s="64">
        <f t="shared" si="0"/>
        <v>0</v>
      </c>
      <c r="L40" s="44"/>
      <c r="P40" s="51"/>
      <c r="Q40" s="52"/>
      <c r="R40" s="52"/>
      <c r="S40" s="52"/>
      <c r="T40" s="52"/>
      <c r="U40" s="53"/>
    </row>
    <row r="41" spans="4:21" ht="14.25" customHeight="1" outlineLevel="2" x14ac:dyDescent="0.2">
      <c r="D41" s="43"/>
      <c r="E41" s="208"/>
      <c r="F41" s="62"/>
      <c r="G41" s="184" t="s">
        <v>46</v>
      </c>
      <c r="H41" s="185"/>
      <c r="I41" s="63"/>
      <c r="J41" s="63"/>
      <c r="K41" s="64">
        <f t="shared" si="0"/>
        <v>0</v>
      </c>
      <c r="L41" s="44"/>
      <c r="P41" s="51"/>
      <c r="Q41" s="52"/>
      <c r="R41" s="52"/>
      <c r="S41" s="52"/>
      <c r="T41" s="52"/>
      <c r="U41" s="53"/>
    </row>
    <row r="42" spans="4:21" ht="14.25" customHeight="1" outlineLevel="2" x14ac:dyDescent="0.2">
      <c r="D42" s="43"/>
      <c r="E42" s="208"/>
      <c r="F42" s="62"/>
      <c r="G42" s="184" t="s">
        <v>47</v>
      </c>
      <c r="H42" s="185"/>
      <c r="I42" s="63"/>
      <c r="J42" s="63"/>
      <c r="K42" s="64">
        <f t="shared" si="0"/>
        <v>0</v>
      </c>
      <c r="L42" s="44"/>
      <c r="P42" s="51"/>
      <c r="Q42" s="52"/>
      <c r="R42" s="52"/>
      <c r="S42" s="52"/>
      <c r="T42" s="52"/>
      <c r="U42" s="53"/>
    </row>
    <row r="43" spans="4:21" ht="14.25" customHeight="1" outlineLevel="2" x14ac:dyDescent="0.2">
      <c r="D43" s="43"/>
      <c r="E43" s="208"/>
      <c r="F43" s="62"/>
      <c r="G43" s="184" t="s">
        <v>48</v>
      </c>
      <c r="H43" s="185"/>
      <c r="I43" s="63"/>
      <c r="J43" s="63"/>
      <c r="K43" s="64">
        <f t="shared" si="0"/>
        <v>0</v>
      </c>
      <c r="L43" s="44"/>
      <c r="P43" s="51"/>
      <c r="Q43" s="52"/>
      <c r="R43" s="52"/>
      <c r="S43" s="52"/>
      <c r="T43" s="52"/>
      <c r="U43" s="53"/>
    </row>
    <row r="44" spans="4:21" ht="14.25" customHeight="1" outlineLevel="2" x14ac:dyDescent="0.2">
      <c r="D44" s="43"/>
      <c r="E44" s="208"/>
      <c r="F44" s="62"/>
      <c r="G44" s="184" t="s">
        <v>49</v>
      </c>
      <c r="H44" s="185"/>
      <c r="I44" s="63"/>
      <c r="J44" s="63"/>
      <c r="K44" s="64">
        <f t="shared" si="0"/>
        <v>0</v>
      </c>
      <c r="L44" s="44"/>
      <c r="P44" s="51"/>
      <c r="Q44" s="52"/>
      <c r="R44" s="52"/>
      <c r="S44" s="52"/>
      <c r="T44" s="52"/>
      <c r="U44" s="53"/>
    </row>
    <row r="45" spans="4:21" ht="14.25" customHeight="1" outlineLevel="2" x14ac:dyDescent="0.2">
      <c r="D45" s="43"/>
      <c r="E45" s="208"/>
      <c r="F45" s="62"/>
      <c r="G45" s="184" t="s">
        <v>51</v>
      </c>
      <c r="H45" s="185"/>
      <c r="I45" s="63"/>
      <c r="J45" s="63"/>
      <c r="K45" s="64">
        <f t="shared" si="0"/>
        <v>0</v>
      </c>
      <c r="L45" s="44"/>
      <c r="P45" s="51"/>
      <c r="Q45" s="52"/>
      <c r="R45" s="52"/>
      <c r="S45" s="52"/>
      <c r="T45" s="52"/>
      <c r="U45" s="53"/>
    </row>
    <row r="46" spans="4:21" ht="14.25" customHeight="1" outlineLevel="2" x14ac:dyDescent="0.2">
      <c r="D46" s="43"/>
      <c r="E46" s="208"/>
      <c r="F46" s="62"/>
      <c r="G46" s="184"/>
      <c r="H46" s="185"/>
      <c r="I46" s="63"/>
      <c r="J46" s="63"/>
      <c r="K46" s="64">
        <f t="shared" si="0"/>
        <v>0</v>
      </c>
      <c r="L46" s="44"/>
      <c r="P46" s="51"/>
      <c r="Q46" s="52"/>
      <c r="R46" s="52"/>
      <c r="S46" s="52"/>
      <c r="T46" s="52"/>
      <c r="U46" s="53"/>
    </row>
    <row r="47" spans="4:21" ht="14.25" customHeight="1" outlineLevel="2" x14ac:dyDescent="0.2">
      <c r="D47" s="43"/>
      <c r="E47" s="208"/>
      <c r="F47" s="62"/>
      <c r="G47" s="184"/>
      <c r="H47" s="185"/>
      <c r="I47" s="63"/>
      <c r="J47" s="63"/>
      <c r="K47" s="64">
        <f t="shared" si="0"/>
        <v>0</v>
      </c>
      <c r="L47" s="44"/>
      <c r="P47" s="51"/>
      <c r="Q47" s="52"/>
      <c r="R47" s="52"/>
      <c r="S47" s="52"/>
      <c r="T47" s="52"/>
      <c r="U47" s="53"/>
    </row>
    <row r="48" spans="4:21" ht="14.25" customHeight="1" outlineLevel="2" x14ac:dyDescent="0.2">
      <c r="D48" s="43"/>
      <c r="E48" s="208"/>
      <c r="K48" s="49"/>
      <c r="L48" s="44"/>
      <c r="P48" s="51"/>
      <c r="Q48" s="52"/>
      <c r="R48" s="52"/>
      <c r="S48" s="52"/>
      <c r="T48" s="52"/>
      <c r="U48" s="53"/>
    </row>
    <row r="49" spans="4:21" ht="14.25" customHeight="1" outlineLevel="2" x14ac:dyDescent="0.2">
      <c r="D49" s="43"/>
      <c r="E49" s="208"/>
      <c r="K49" s="49"/>
      <c r="L49" s="44"/>
      <c r="P49" s="51"/>
      <c r="Q49" s="52"/>
      <c r="R49" s="52"/>
      <c r="S49" s="52"/>
      <c r="T49" s="52"/>
      <c r="U49" s="53"/>
    </row>
    <row r="50" spans="4:21" ht="14.25" customHeight="1" outlineLevel="2" x14ac:dyDescent="0.2">
      <c r="D50" s="43"/>
      <c r="E50" s="208"/>
      <c r="F50" s="130" t="s">
        <v>3</v>
      </c>
      <c r="G50" s="131"/>
      <c r="H50" s="131"/>
      <c r="I50" s="123">
        <f>SUM(I$38:I47)</f>
        <v>0</v>
      </c>
      <c r="J50" s="132"/>
      <c r="K50" s="122">
        <f>SUM(K$38:K47)</f>
        <v>0</v>
      </c>
      <c r="L50" s="44"/>
      <c r="P50" s="51"/>
      <c r="Q50" s="52"/>
      <c r="R50" s="52"/>
      <c r="S50" s="52"/>
      <c r="T50" s="52"/>
      <c r="U50" s="53"/>
    </row>
    <row r="51" spans="4:21" ht="14.25" customHeight="1" outlineLevel="2" x14ac:dyDescent="0.2">
      <c r="D51" s="43"/>
      <c r="E51" s="208"/>
      <c r="K51" s="49"/>
      <c r="L51" s="44"/>
      <c r="P51" s="51"/>
      <c r="Q51" s="52"/>
      <c r="R51" s="52"/>
      <c r="S51" s="52"/>
      <c r="T51" s="52"/>
      <c r="U51" s="53"/>
    </row>
    <row r="52" spans="4:21" ht="14.25" customHeight="1" outlineLevel="2" x14ac:dyDescent="0.2">
      <c r="D52" s="43"/>
      <c r="E52" s="208"/>
      <c r="F52" s="193" t="s">
        <v>230</v>
      </c>
      <c r="G52" s="194"/>
      <c r="H52" s="194"/>
      <c r="I52" s="194"/>
      <c r="J52" s="162">
        <v>0.54010000000000002</v>
      </c>
      <c r="K52" s="49"/>
      <c r="L52" s="44"/>
      <c r="P52" s="51"/>
      <c r="Q52" s="52"/>
      <c r="R52" s="52"/>
      <c r="S52" s="52"/>
      <c r="T52" s="52"/>
      <c r="U52" s="53"/>
    </row>
    <row r="53" spans="4:21" ht="14.25" customHeight="1" outlineLevel="2" x14ac:dyDescent="0.2">
      <c r="D53" s="43"/>
      <c r="E53" s="208"/>
      <c r="F53" s="193" t="s">
        <v>2</v>
      </c>
      <c r="G53" s="194"/>
      <c r="H53" s="194"/>
      <c r="I53" s="194"/>
      <c r="J53" s="162">
        <v>1.8499999999999999E-2</v>
      </c>
      <c r="K53" s="49"/>
      <c r="L53" s="44"/>
      <c r="P53" s="37"/>
      <c r="Q53" s="38"/>
      <c r="R53" s="38"/>
      <c r="S53" s="38"/>
      <c r="T53" s="38"/>
      <c r="U53" s="39"/>
    </row>
    <row r="54" spans="4:21" ht="14.25" customHeight="1" outlineLevel="2" x14ac:dyDescent="0.2">
      <c r="D54" s="43"/>
      <c r="E54" s="208"/>
      <c r="I54" s="124" t="s">
        <v>28</v>
      </c>
      <c r="J54" s="163">
        <f>SUM(J52:J53)</f>
        <v>0.55859999999999999</v>
      </c>
      <c r="K54" s="49"/>
      <c r="L54" s="44"/>
      <c r="P54" s="37"/>
      <c r="Q54" s="38"/>
      <c r="R54" s="38"/>
      <c r="S54" s="38"/>
      <c r="T54" s="38"/>
      <c r="U54" s="39"/>
    </row>
    <row r="55" spans="4:21" ht="14.25" customHeight="1" outlineLevel="2" x14ac:dyDescent="0.2">
      <c r="D55" s="43"/>
      <c r="E55" s="208"/>
      <c r="K55" s="49"/>
      <c r="L55" s="44"/>
      <c r="P55" s="37"/>
      <c r="Q55" s="38"/>
      <c r="R55" s="38"/>
      <c r="S55" s="38"/>
      <c r="T55" s="38"/>
      <c r="U55" s="39"/>
    </row>
    <row r="56" spans="4:21" ht="14.25" customHeight="1" outlineLevel="2" x14ac:dyDescent="0.2">
      <c r="D56" s="43"/>
      <c r="E56" s="208"/>
      <c r="K56" s="49"/>
      <c r="L56" s="44"/>
      <c r="P56" s="37"/>
      <c r="Q56" s="38"/>
      <c r="R56" s="38"/>
      <c r="S56" s="38"/>
      <c r="T56" s="38"/>
      <c r="U56" s="39"/>
    </row>
    <row r="57" spans="4:21" ht="14.25" customHeight="1" outlineLevel="1" x14ac:dyDescent="0.2">
      <c r="D57" s="43"/>
      <c r="E57" s="208"/>
      <c r="F57" s="186" t="s">
        <v>26</v>
      </c>
      <c r="G57" s="172"/>
      <c r="H57" s="172"/>
      <c r="I57" s="172"/>
      <c r="J57" s="173"/>
      <c r="K57" s="66">
        <f>K50*(1+J54)</f>
        <v>0</v>
      </c>
      <c r="L57" s="44"/>
      <c r="P57" s="37"/>
      <c r="Q57" s="38"/>
      <c r="R57" s="38"/>
      <c r="S57" s="38"/>
      <c r="T57" s="38"/>
      <c r="U57" s="39"/>
    </row>
    <row r="58" spans="4:21" ht="14.25" customHeight="1" outlineLevel="1" x14ac:dyDescent="0.2">
      <c r="D58" s="43"/>
      <c r="E58" s="208"/>
      <c r="K58" s="49"/>
      <c r="L58" s="44"/>
      <c r="P58" s="37"/>
      <c r="Q58" s="38"/>
      <c r="R58" s="38"/>
      <c r="S58" s="38"/>
      <c r="T58" s="38"/>
      <c r="U58" s="39"/>
    </row>
    <row r="59" spans="4:21" ht="14.25" customHeight="1" outlineLevel="1" x14ac:dyDescent="0.2">
      <c r="D59" s="43"/>
      <c r="E59" s="208"/>
      <c r="F59" s="108" t="s">
        <v>27</v>
      </c>
      <c r="K59" s="49"/>
      <c r="L59" s="44"/>
      <c r="P59" s="174" t="s">
        <v>162</v>
      </c>
      <c r="Q59" s="176"/>
      <c r="R59" s="176"/>
      <c r="S59" s="176"/>
      <c r="T59" s="176"/>
      <c r="U59" s="177"/>
    </row>
    <row r="60" spans="4:21" ht="14.25" customHeight="1" outlineLevel="1" x14ac:dyDescent="0.2">
      <c r="D60" s="43"/>
      <c r="E60" s="208"/>
      <c r="F60" s="108"/>
      <c r="K60" s="49"/>
      <c r="L60" s="44"/>
      <c r="P60" s="178"/>
      <c r="Q60" s="176"/>
      <c r="R60" s="176"/>
      <c r="S60" s="176"/>
      <c r="T60" s="176"/>
      <c r="U60" s="177"/>
    </row>
    <row r="61" spans="4:21" ht="14.25" customHeight="1" outlineLevel="2" x14ac:dyDescent="0.2">
      <c r="D61" s="43"/>
      <c r="E61" s="208"/>
      <c r="F61" s="119" t="s">
        <v>155</v>
      </c>
      <c r="K61" s="49"/>
      <c r="L61" s="44"/>
      <c r="P61" s="174" t="s">
        <v>165</v>
      </c>
      <c r="Q61" s="176"/>
      <c r="R61" s="176"/>
      <c r="S61" s="176"/>
      <c r="T61" s="176"/>
      <c r="U61" s="177"/>
    </row>
    <row r="62" spans="4:21" ht="14.25" customHeight="1" outlineLevel="2" x14ac:dyDescent="0.2">
      <c r="D62" s="43"/>
      <c r="E62" s="208"/>
      <c r="F62" s="32"/>
      <c r="G62" s="32"/>
      <c r="H62" s="32"/>
      <c r="I62" s="32"/>
      <c r="J62" s="32"/>
      <c r="K62" s="49"/>
      <c r="L62" s="44"/>
      <c r="P62" s="178"/>
      <c r="Q62" s="176"/>
      <c r="R62" s="176"/>
      <c r="S62" s="176"/>
      <c r="T62" s="176"/>
      <c r="U62" s="177"/>
    </row>
    <row r="63" spans="4:21" ht="14.25" customHeight="1" outlineLevel="2" x14ac:dyDescent="0.2">
      <c r="D63" s="43"/>
      <c r="E63" s="208"/>
      <c r="F63" s="179" t="s">
        <v>109</v>
      </c>
      <c r="G63" s="180"/>
      <c r="H63" s="180"/>
      <c r="I63" s="180"/>
      <c r="J63" s="181"/>
      <c r="K63" s="67" t="s">
        <v>81</v>
      </c>
      <c r="L63" s="44"/>
      <c r="P63" s="51"/>
      <c r="Q63" s="38"/>
      <c r="R63" s="38"/>
      <c r="S63" s="38"/>
      <c r="T63" s="38"/>
      <c r="U63" s="39"/>
    </row>
    <row r="64" spans="4:21" ht="14.25" customHeight="1" outlineLevel="2" x14ac:dyDescent="0.2">
      <c r="D64" s="43"/>
      <c r="E64" s="208"/>
      <c r="F64" s="182" t="s">
        <v>52</v>
      </c>
      <c r="G64" s="183"/>
      <c r="H64" s="183"/>
      <c r="I64" s="172"/>
      <c r="J64" s="173"/>
      <c r="K64" s="117"/>
      <c r="L64" s="44"/>
      <c r="P64" s="37"/>
      <c r="Q64" s="38"/>
      <c r="R64" s="38"/>
      <c r="S64" s="38"/>
      <c r="T64" s="38"/>
      <c r="U64" s="39"/>
    </row>
    <row r="65" spans="4:21" ht="14.25" customHeight="1" outlineLevel="2" x14ac:dyDescent="0.2">
      <c r="D65" s="43"/>
      <c r="E65" s="208"/>
      <c r="F65" s="182" t="s">
        <v>53</v>
      </c>
      <c r="G65" s="183"/>
      <c r="H65" s="183"/>
      <c r="I65" s="172"/>
      <c r="J65" s="173"/>
      <c r="K65" s="117"/>
      <c r="L65" s="44"/>
      <c r="P65" s="37"/>
      <c r="Q65" s="38"/>
      <c r="R65" s="38"/>
      <c r="S65" s="38"/>
      <c r="T65" s="38"/>
      <c r="U65" s="39"/>
    </row>
    <row r="66" spans="4:21" ht="14.25" customHeight="1" outlineLevel="2" x14ac:dyDescent="0.2">
      <c r="D66" s="43"/>
      <c r="E66" s="208"/>
      <c r="F66" s="182" t="s">
        <v>54</v>
      </c>
      <c r="G66" s="183"/>
      <c r="H66" s="183"/>
      <c r="I66" s="172"/>
      <c r="J66" s="173"/>
      <c r="K66" s="117"/>
      <c r="L66" s="44"/>
      <c r="P66" s="37"/>
      <c r="Q66" s="38"/>
      <c r="R66" s="38"/>
      <c r="S66" s="38"/>
      <c r="T66" s="38"/>
      <c r="U66" s="39"/>
    </row>
    <row r="67" spans="4:21" ht="14.25" customHeight="1" outlineLevel="2" x14ac:dyDescent="0.2">
      <c r="D67" s="43"/>
      <c r="E67" s="208"/>
      <c r="F67" s="182" t="s">
        <v>156</v>
      </c>
      <c r="G67" s="183"/>
      <c r="H67" s="183"/>
      <c r="I67" s="172"/>
      <c r="J67" s="173"/>
      <c r="K67" s="117"/>
      <c r="L67" s="44"/>
      <c r="P67" s="37"/>
      <c r="Q67" s="38"/>
      <c r="R67" s="38"/>
      <c r="S67" s="38"/>
      <c r="T67" s="38"/>
      <c r="U67" s="39"/>
    </row>
    <row r="68" spans="4:21" ht="14.25" customHeight="1" outlineLevel="2" x14ac:dyDescent="0.2">
      <c r="D68" s="43"/>
      <c r="E68" s="208"/>
      <c r="F68" s="182" t="s">
        <v>157</v>
      </c>
      <c r="G68" s="183"/>
      <c r="H68" s="183"/>
      <c r="I68" s="172"/>
      <c r="J68" s="173"/>
      <c r="K68" s="117"/>
      <c r="L68" s="44"/>
      <c r="P68" s="37"/>
      <c r="Q68" s="38"/>
      <c r="R68" s="38"/>
      <c r="S68" s="38"/>
      <c r="T68" s="38"/>
      <c r="U68" s="39"/>
    </row>
    <row r="69" spans="4:21" ht="14.25" customHeight="1" outlineLevel="2" x14ac:dyDescent="0.2">
      <c r="D69" s="43"/>
      <c r="E69" s="208"/>
      <c r="F69" s="182" t="s">
        <v>67</v>
      </c>
      <c r="G69" s="183"/>
      <c r="H69" s="183"/>
      <c r="I69" s="172"/>
      <c r="J69" s="173"/>
      <c r="K69" s="117"/>
      <c r="L69" s="44"/>
      <c r="P69" s="37"/>
      <c r="Q69" s="38"/>
      <c r="R69" s="38"/>
      <c r="S69" s="38"/>
      <c r="T69" s="38"/>
      <c r="U69" s="39"/>
    </row>
    <row r="70" spans="4:21" ht="14.25" customHeight="1" outlineLevel="2" x14ac:dyDescent="0.2">
      <c r="D70" s="43"/>
      <c r="E70" s="208"/>
      <c r="F70" s="182"/>
      <c r="G70" s="183"/>
      <c r="H70" s="183"/>
      <c r="I70" s="172"/>
      <c r="J70" s="173"/>
      <c r="K70" s="117"/>
      <c r="L70" s="44"/>
      <c r="P70" s="37"/>
      <c r="Q70" s="38"/>
      <c r="R70" s="38"/>
      <c r="S70" s="38"/>
      <c r="T70" s="38"/>
      <c r="U70" s="39"/>
    </row>
    <row r="71" spans="4:21" ht="14.25" customHeight="1" outlineLevel="2" x14ac:dyDescent="0.2">
      <c r="D71" s="43"/>
      <c r="E71" s="208"/>
      <c r="F71" s="182"/>
      <c r="G71" s="183"/>
      <c r="H71" s="183"/>
      <c r="I71" s="172"/>
      <c r="J71" s="173"/>
      <c r="K71" s="117"/>
      <c r="L71" s="44"/>
      <c r="P71" s="37"/>
      <c r="Q71" s="38"/>
      <c r="R71" s="38"/>
      <c r="S71" s="38"/>
      <c r="T71" s="38"/>
      <c r="U71" s="39"/>
    </row>
    <row r="72" spans="4:21" ht="14.25" customHeight="1" outlineLevel="2" x14ac:dyDescent="0.2">
      <c r="D72" s="43"/>
      <c r="E72" s="208"/>
      <c r="K72" s="49"/>
      <c r="L72" s="44"/>
      <c r="P72" s="37"/>
      <c r="Q72" s="38"/>
      <c r="R72" s="38"/>
      <c r="S72" s="38"/>
      <c r="T72" s="38"/>
      <c r="U72" s="39"/>
    </row>
    <row r="73" spans="4:21" ht="14.25" customHeight="1" outlineLevel="2" x14ac:dyDescent="0.2">
      <c r="D73" s="43"/>
      <c r="E73" s="208"/>
      <c r="K73" s="49"/>
      <c r="L73" s="44"/>
      <c r="P73" s="37"/>
      <c r="Q73" s="38"/>
      <c r="R73" s="38"/>
      <c r="S73" s="38"/>
      <c r="T73" s="38"/>
      <c r="U73" s="39"/>
    </row>
    <row r="74" spans="4:21" ht="14.25" customHeight="1" outlineLevel="2" x14ac:dyDescent="0.2">
      <c r="D74" s="43"/>
      <c r="E74" s="208"/>
      <c r="F74" s="210" t="s">
        <v>159</v>
      </c>
      <c r="G74" s="211"/>
      <c r="H74" s="211"/>
      <c r="I74" s="211"/>
      <c r="J74" s="211"/>
      <c r="K74" s="121">
        <f>SUM(K$64:K71)</f>
        <v>0</v>
      </c>
      <c r="L74" s="44"/>
      <c r="P74" s="37"/>
      <c r="Q74" s="38"/>
      <c r="R74" s="38"/>
      <c r="S74" s="38"/>
      <c r="T74" s="38"/>
      <c r="U74" s="39"/>
    </row>
    <row r="75" spans="4:21" ht="14.25" customHeight="1" outlineLevel="2" x14ac:dyDescent="0.2">
      <c r="D75" s="43"/>
      <c r="E75" s="208"/>
      <c r="K75" s="68"/>
      <c r="L75" s="44"/>
      <c r="P75" s="37"/>
      <c r="Q75" s="38"/>
      <c r="R75" s="38"/>
      <c r="S75" s="38"/>
      <c r="T75" s="38"/>
      <c r="U75" s="39"/>
    </row>
    <row r="76" spans="4:21" ht="14.25" customHeight="1" outlineLevel="2" x14ac:dyDescent="0.2">
      <c r="D76" s="43"/>
      <c r="E76" s="208"/>
      <c r="F76" s="119" t="s">
        <v>100</v>
      </c>
      <c r="K76" s="49"/>
      <c r="L76" s="44"/>
      <c r="P76" s="174" t="s">
        <v>164</v>
      </c>
      <c r="Q76" s="165"/>
      <c r="R76" s="165"/>
      <c r="S76" s="165"/>
      <c r="T76" s="165"/>
      <c r="U76" s="166"/>
    </row>
    <row r="77" spans="4:21" ht="14.25" customHeight="1" outlineLevel="2" x14ac:dyDescent="0.2">
      <c r="D77" s="43"/>
      <c r="E77" s="208"/>
      <c r="F77" s="32"/>
      <c r="G77" s="32"/>
      <c r="H77" s="32"/>
      <c r="I77" s="32"/>
      <c r="J77" s="32"/>
      <c r="K77" s="49"/>
      <c r="L77" s="44"/>
      <c r="P77" s="175"/>
      <c r="Q77" s="165"/>
      <c r="R77" s="165"/>
      <c r="S77" s="165"/>
      <c r="T77" s="165"/>
      <c r="U77" s="166"/>
    </row>
    <row r="78" spans="4:21" ht="14.25" customHeight="1" outlineLevel="2" x14ac:dyDescent="0.2">
      <c r="D78" s="43"/>
      <c r="E78" s="208"/>
      <c r="F78" s="179" t="s">
        <v>22</v>
      </c>
      <c r="G78" s="180"/>
      <c r="H78" s="180"/>
      <c r="I78" s="180"/>
      <c r="J78" s="181"/>
      <c r="K78" s="67" t="s">
        <v>81</v>
      </c>
      <c r="L78" s="44"/>
      <c r="P78" s="175"/>
      <c r="Q78" s="165"/>
      <c r="R78" s="165"/>
      <c r="S78" s="165"/>
      <c r="T78" s="165"/>
      <c r="U78" s="166"/>
    </row>
    <row r="79" spans="4:21" ht="14.25" customHeight="1" outlineLevel="2" x14ac:dyDescent="0.2">
      <c r="D79" s="43"/>
      <c r="E79" s="208"/>
      <c r="F79" s="182" t="s">
        <v>229</v>
      </c>
      <c r="G79" s="183"/>
      <c r="H79" s="183"/>
      <c r="I79" s="172"/>
      <c r="J79" s="173"/>
      <c r="K79" s="117"/>
      <c r="L79" s="44"/>
      <c r="P79" s="175"/>
      <c r="Q79" s="165"/>
      <c r="R79" s="165"/>
      <c r="S79" s="165"/>
      <c r="T79" s="165"/>
      <c r="U79" s="166"/>
    </row>
    <row r="80" spans="4:21" ht="14.25" customHeight="1" outlineLevel="2" x14ac:dyDescent="0.2">
      <c r="D80" s="43"/>
      <c r="E80" s="208"/>
      <c r="F80" s="182" t="s">
        <v>72</v>
      </c>
      <c r="G80" s="183"/>
      <c r="H80" s="183"/>
      <c r="I80" s="172"/>
      <c r="J80" s="173"/>
      <c r="K80" s="117"/>
      <c r="L80" s="44"/>
      <c r="P80" s="175"/>
      <c r="Q80" s="165"/>
      <c r="R80" s="165"/>
      <c r="S80" s="165"/>
      <c r="T80" s="165"/>
      <c r="U80" s="166"/>
    </row>
    <row r="81" spans="4:21" ht="14.25" customHeight="1" outlineLevel="2" x14ac:dyDescent="0.2">
      <c r="D81" s="43"/>
      <c r="E81" s="208"/>
      <c r="F81" s="182"/>
      <c r="G81" s="183"/>
      <c r="H81" s="183"/>
      <c r="I81" s="172"/>
      <c r="J81" s="173"/>
      <c r="K81" s="117"/>
      <c r="L81" s="44"/>
      <c r="P81" s="51"/>
      <c r="Q81" s="52"/>
      <c r="R81" s="52"/>
      <c r="S81" s="52"/>
      <c r="T81" s="52"/>
      <c r="U81" s="53"/>
    </row>
    <row r="82" spans="4:21" ht="14.25" customHeight="1" outlineLevel="2" x14ac:dyDescent="0.2">
      <c r="D82" s="43"/>
      <c r="E82" s="208"/>
      <c r="F82" s="55"/>
      <c r="G82" s="56"/>
      <c r="H82" s="56"/>
      <c r="I82" s="69"/>
      <c r="J82" s="70"/>
      <c r="K82" s="71"/>
      <c r="L82" s="44"/>
      <c r="P82" s="37"/>
      <c r="Q82" s="38"/>
      <c r="R82" s="38"/>
      <c r="S82" s="38"/>
      <c r="T82" s="38"/>
      <c r="U82" s="39"/>
    </row>
    <row r="83" spans="4:21" ht="14.25" customHeight="1" outlineLevel="2" x14ac:dyDescent="0.2">
      <c r="D83" s="43"/>
      <c r="E83" s="208"/>
      <c r="F83" s="55"/>
      <c r="G83" s="56"/>
      <c r="H83" s="56"/>
      <c r="I83" s="69"/>
      <c r="J83" s="70"/>
      <c r="K83" s="71"/>
      <c r="L83" s="44"/>
      <c r="P83" s="37"/>
      <c r="Q83" s="38"/>
      <c r="R83" s="38"/>
      <c r="S83" s="38"/>
      <c r="T83" s="38"/>
      <c r="U83" s="39"/>
    </row>
    <row r="84" spans="4:21" ht="14.25" customHeight="1" outlineLevel="2" x14ac:dyDescent="0.2">
      <c r="D84" s="43"/>
      <c r="E84" s="208"/>
      <c r="F84" s="210" t="s">
        <v>75</v>
      </c>
      <c r="G84" s="211"/>
      <c r="H84" s="211"/>
      <c r="I84" s="211"/>
      <c r="J84" s="211"/>
      <c r="K84" s="121">
        <f>SUM(K$79:K81)</f>
        <v>0</v>
      </c>
      <c r="L84" s="44"/>
      <c r="P84" s="37"/>
      <c r="Q84" s="38"/>
      <c r="R84" s="38"/>
      <c r="S84" s="38"/>
      <c r="T84" s="38"/>
      <c r="U84" s="39"/>
    </row>
    <row r="85" spans="4:21" ht="14.25" customHeight="1" outlineLevel="2" x14ac:dyDescent="0.2">
      <c r="D85" s="43"/>
      <c r="E85" s="208"/>
      <c r="F85" s="55"/>
      <c r="G85" s="56"/>
      <c r="H85" s="56"/>
      <c r="I85" s="69"/>
      <c r="J85" s="70"/>
      <c r="K85" s="71"/>
      <c r="L85" s="44"/>
      <c r="P85" s="37"/>
      <c r="Q85" s="38"/>
      <c r="R85" s="38"/>
      <c r="S85" s="38"/>
      <c r="T85" s="38"/>
      <c r="U85" s="39"/>
    </row>
    <row r="86" spans="4:21" ht="14.25" customHeight="1" outlineLevel="2" x14ac:dyDescent="0.2">
      <c r="D86" s="43"/>
      <c r="E86" s="208"/>
      <c r="F86" s="55"/>
      <c r="G86" s="56"/>
      <c r="H86" s="56"/>
      <c r="I86" s="69"/>
      <c r="J86" s="70"/>
      <c r="K86" s="71"/>
      <c r="L86" s="44"/>
      <c r="P86" s="37"/>
      <c r="Q86" s="38"/>
      <c r="R86" s="38"/>
      <c r="S86" s="38"/>
      <c r="T86" s="38"/>
      <c r="U86" s="39"/>
    </row>
    <row r="87" spans="4:21" ht="14.25" customHeight="1" outlineLevel="1" x14ac:dyDescent="0.2">
      <c r="D87" s="43"/>
      <c r="E87" s="208"/>
      <c r="F87" s="195" t="s">
        <v>158</v>
      </c>
      <c r="G87" s="180"/>
      <c r="H87" s="180"/>
      <c r="I87" s="72"/>
      <c r="J87" s="73"/>
      <c r="K87" s="74">
        <f>K74+K84</f>
        <v>0</v>
      </c>
      <c r="L87" s="44"/>
      <c r="P87" s="37"/>
      <c r="Q87" s="38"/>
      <c r="R87" s="38"/>
      <c r="S87" s="38"/>
      <c r="T87" s="38"/>
      <c r="U87" s="39"/>
    </row>
    <row r="88" spans="4:21" ht="14.25" customHeight="1" outlineLevel="1" x14ac:dyDescent="0.2">
      <c r="D88" s="43"/>
      <c r="E88" s="208"/>
      <c r="F88" s="55"/>
      <c r="G88" s="56"/>
      <c r="H88" s="56"/>
      <c r="I88" s="69"/>
      <c r="J88" s="70"/>
      <c r="K88" s="71"/>
      <c r="L88" s="44"/>
      <c r="P88" s="37"/>
      <c r="Q88" s="38"/>
      <c r="R88" s="38"/>
      <c r="S88" s="38"/>
      <c r="T88" s="38"/>
      <c r="U88" s="39"/>
    </row>
    <row r="89" spans="4:21" ht="14.25" customHeight="1" outlineLevel="1" x14ac:dyDescent="0.2">
      <c r="D89" s="43"/>
      <c r="E89" s="208"/>
      <c r="F89" s="55"/>
      <c r="G89" s="56"/>
      <c r="H89" s="56"/>
      <c r="I89" s="69"/>
      <c r="J89" s="70"/>
      <c r="K89" s="71"/>
      <c r="L89" s="44"/>
      <c r="P89" s="37"/>
      <c r="Q89" s="38"/>
      <c r="R89" s="38"/>
      <c r="S89" s="38"/>
      <c r="T89" s="38"/>
      <c r="U89" s="39"/>
    </row>
    <row r="90" spans="4:21" ht="15" customHeight="1" thickBot="1" x14ac:dyDescent="0.25">
      <c r="D90" s="43"/>
      <c r="E90" s="209"/>
      <c r="F90" s="76" t="s">
        <v>211</v>
      </c>
      <c r="G90" s="76"/>
      <c r="H90" s="76"/>
      <c r="I90" s="76"/>
      <c r="J90" s="76"/>
      <c r="K90" s="134">
        <f>K57+K87</f>
        <v>0</v>
      </c>
      <c r="L90" s="44"/>
      <c r="P90" s="37"/>
      <c r="Q90" s="38"/>
      <c r="R90" s="38"/>
      <c r="S90" s="38"/>
      <c r="T90" s="38"/>
      <c r="U90" s="39"/>
    </row>
    <row r="91" spans="4:21" x14ac:dyDescent="0.2">
      <c r="D91" s="43"/>
      <c r="L91" s="44"/>
      <c r="P91" s="37"/>
      <c r="Q91" s="38"/>
      <c r="R91" s="38"/>
      <c r="S91" s="38"/>
      <c r="T91" s="38"/>
      <c r="U91" s="39"/>
    </row>
    <row r="92" spans="4:21" ht="13.5" thickBot="1" x14ac:dyDescent="0.25">
      <c r="D92" s="43"/>
      <c r="F92" s="58"/>
      <c r="G92" s="58"/>
      <c r="H92" s="58"/>
      <c r="I92" s="58"/>
      <c r="J92" s="58"/>
      <c r="K92" s="58"/>
      <c r="L92" s="44"/>
      <c r="P92" s="37"/>
      <c r="Q92" s="38"/>
      <c r="R92" s="38"/>
      <c r="S92" s="38"/>
      <c r="T92" s="38"/>
      <c r="U92" s="39"/>
    </row>
    <row r="93" spans="4:21" ht="12.75" customHeight="1" x14ac:dyDescent="0.2">
      <c r="D93" s="43"/>
      <c r="E93" s="201" t="s">
        <v>213</v>
      </c>
      <c r="F93" s="45" t="s">
        <v>177</v>
      </c>
      <c r="G93" s="46"/>
      <c r="H93" s="46"/>
      <c r="I93" s="46"/>
      <c r="J93" s="46"/>
      <c r="K93" s="47"/>
      <c r="L93" s="44"/>
      <c r="P93" s="37"/>
      <c r="Q93" s="38"/>
      <c r="R93" s="38"/>
      <c r="S93" s="38"/>
      <c r="T93" s="38"/>
      <c r="U93" s="39"/>
    </row>
    <row r="94" spans="4:21" outlineLevel="1" x14ac:dyDescent="0.2">
      <c r="D94" s="43"/>
      <c r="E94" s="202"/>
      <c r="F94" s="6"/>
      <c r="K94" s="49"/>
      <c r="L94" s="44"/>
      <c r="P94" s="37"/>
      <c r="Q94" s="38"/>
      <c r="R94" s="38"/>
      <c r="S94" s="38"/>
      <c r="T94" s="38"/>
      <c r="U94" s="39"/>
    </row>
    <row r="95" spans="4:21" ht="12.95" customHeight="1" outlineLevel="1" x14ac:dyDescent="0.2">
      <c r="D95" s="43"/>
      <c r="E95" s="202"/>
      <c r="F95" s="60" t="s">
        <v>178</v>
      </c>
      <c r="K95" s="49"/>
      <c r="L95" s="44"/>
      <c r="P95" s="167" t="s">
        <v>218</v>
      </c>
      <c r="Q95" s="168"/>
      <c r="R95" s="168"/>
      <c r="S95" s="168"/>
      <c r="T95" s="168"/>
      <c r="U95" s="169"/>
    </row>
    <row r="96" spans="4:21" ht="12.95" customHeight="1" outlineLevel="2" x14ac:dyDescent="0.2">
      <c r="D96" s="43"/>
      <c r="E96" s="202"/>
      <c r="F96" s="6"/>
      <c r="K96" s="49"/>
      <c r="L96" s="44"/>
      <c r="P96" s="170"/>
      <c r="Q96" s="168"/>
      <c r="R96" s="168"/>
      <c r="S96" s="168"/>
      <c r="T96" s="168"/>
      <c r="U96" s="169"/>
    </row>
    <row r="97" spans="4:21" ht="12.6" customHeight="1" outlineLevel="2" x14ac:dyDescent="0.2">
      <c r="D97" s="43"/>
      <c r="E97" s="202"/>
      <c r="F97" s="179" t="s">
        <v>179</v>
      </c>
      <c r="G97" s="180"/>
      <c r="H97" s="180"/>
      <c r="I97" s="180"/>
      <c r="J97" s="181"/>
      <c r="K97" s="67" t="s">
        <v>81</v>
      </c>
      <c r="L97" s="44"/>
      <c r="P97" s="170"/>
      <c r="Q97" s="168"/>
      <c r="R97" s="168"/>
      <c r="S97" s="168"/>
      <c r="T97" s="168"/>
      <c r="U97" s="169"/>
    </row>
    <row r="98" spans="4:21" ht="14.25" outlineLevel="2" x14ac:dyDescent="0.2">
      <c r="D98" s="43"/>
      <c r="E98" s="202"/>
      <c r="F98" s="199" t="s">
        <v>225</v>
      </c>
      <c r="G98" s="200"/>
      <c r="H98" s="200"/>
      <c r="I98" s="200"/>
      <c r="J98" s="158">
        <f>_xlfn.IFNA(VLOOKUP($G$22,Tabeller!$R$4:$V$28,4,0)*0.5,0)</f>
        <v>0</v>
      </c>
      <c r="K98" s="129">
        <f>J98*(K57+K74)</f>
        <v>0</v>
      </c>
      <c r="L98" s="44"/>
      <c r="P98" s="170"/>
      <c r="Q98" s="168"/>
      <c r="R98" s="168"/>
      <c r="S98" s="168"/>
      <c r="T98" s="168"/>
      <c r="U98" s="169"/>
    </row>
    <row r="99" spans="4:21" ht="14.25" outlineLevel="2" x14ac:dyDescent="0.2">
      <c r="D99" s="43"/>
      <c r="E99" s="202"/>
      <c r="F99" s="199" t="s">
        <v>180</v>
      </c>
      <c r="G99" s="200"/>
      <c r="H99" s="200"/>
      <c r="I99" s="200"/>
      <c r="J99" s="158">
        <f>_xlfn.IFNA(VLOOKUP($G$22,Tabeller!$R$4:$V$28,3,0),0)</f>
        <v>0</v>
      </c>
      <c r="K99" s="129">
        <f>J99*(K57+K74)</f>
        <v>0</v>
      </c>
      <c r="L99" s="44"/>
      <c r="P99" s="170"/>
      <c r="Q99" s="168"/>
      <c r="R99" s="168"/>
      <c r="S99" s="168"/>
      <c r="T99" s="168"/>
      <c r="U99" s="169"/>
    </row>
    <row r="100" spans="4:21" ht="12.95" customHeight="1" outlineLevel="2" x14ac:dyDescent="0.2">
      <c r="D100" s="43"/>
      <c r="E100" s="202"/>
      <c r="F100" s="6"/>
      <c r="K100" s="49"/>
      <c r="L100" s="44"/>
      <c r="P100" s="37"/>
      <c r="Q100" s="38"/>
      <c r="R100" s="38"/>
      <c r="S100" s="38"/>
      <c r="T100" s="38"/>
      <c r="U100" s="39"/>
    </row>
    <row r="101" spans="4:21" ht="12.6" customHeight="1" outlineLevel="2" x14ac:dyDescent="0.2">
      <c r="D101" s="43"/>
      <c r="E101" s="202"/>
      <c r="F101" s="48"/>
      <c r="K101" s="49"/>
      <c r="L101" s="44"/>
      <c r="P101" s="37"/>
      <c r="Q101" s="38"/>
      <c r="R101" s="38"/>
      <c r="S101" s="38"/>
      <c r="T101" s="38"/>
      <c r="U101" s="39"/>
    </row>
    <row r="102" spans="4:21" outlineLevel="1" x14ac:dyDescent="0.2">
      <c r="D102" s="43"/>
      <c r="E102" s="202"/>
      <c r="F102" s="171" t="s">
        <v>209</v>
      </c>
      <c r="G102" s="172"/>
      <c r="H102" s="172"/>
      <c r="I102" s="172"/>
      <c r="J102" s="173"/>
      <c r="K102" s="74">
        <f>K98+K99</f>
        <v>0</v>
      </c>
      <c r="L102" s="44"/>
      <c r="P102" s="37"/>
      <c r="Q102" s="38"/>
      <c r="R102" s="38"/>
      <c r="S102" s="38"/>
      <c r="T102" s="38"/>
      <c r="U102" s="39"/>
    </row>
    <row r="103" spans="4:21" outlineLevel="1" x14ac:dyDescent="0.2">
      <c r="D103" s="43"/>
      <c r="E103" s="202"/>
      <c r="F103" s="6"/>
      <c r="K103" s="49"/>
      <c r="L103" s="44"/>
      <c r="P103" s="37"/>
      <c r="Q103" s="38"/>
      <c r="R103" s="38"/>
      <c r="S103" s="38"/>
      <c r="T103" s="38"/>
      <c r="U103" s="39"/>
    </row>
    <row r="104" spans="4:21" outlineLevel="1" x14ac:dyDescent="0.2">
      <c r="D104" s="43"/>
      <c r="E104" s="202"/>
      <c r="F104" s="48"/>
      <c r="J104" s="79"/>
      <c r="K104" s="49"/>
      <c r="L104" s="44"/>
      <c r="P104" s="37"/>
      <c r="Q104" s="38"/>
      <c r="R104" s="38"/>
      <c r="S104" s="38"/>
      <c r="T104" s="38"/>
      <c r="U104" s="39"/>
    </row>
    <row r="105" spans="4:21" outlineLevel="1" x14ac:dyDescent="0.2">
      <c r="D105" s="43"/>
      <c r="E105" s="202"/>
      <c r="F105" s="48"/>
      <c r="K105" s="49"/>
      <c r="L105" s="44"/>
      <c r="P105" s="37"/>
      <c r="Q105" s="38"/>
      <c r="R105" s="38"/>
      <c r="S105" s="38"/>
      <c r="T105" s="38"/>
      <c r="U105" s="39"/>
    </row>
    <row r="106" spans="4:21" ht="13.5" thickBot="1" x14ac:dyDescent="0.25">
      <c r="D106" s="43"/>
      <c r="E106" s="203"/>
      <c r="F106" s="75" t="s">
        <v>210</v>
      </c>
      <c r="G106" s="76"/>
      <c r="H106" s="76"/>
      <c r="I106" s="76"/>
      <c r="J106" s="76"/>
      <c r="K106" s="160">
        <f>K102</f>
        <v>0</v>
      </c>
      <c r="L106" s="44"/>
      <c r="P106" s="80"/>
      <c r="Q106" s="38"/>
      <c r="R106" s="38"/>
      <c r="S106" s="38"/>
      <c r="T106" s="38"/>
      <c r="U106" s="39"/>
    </row>
    <row r="107" spans="4:21" x14ac:dyDescent="0.2">
      <c r="D107" s="43"/>
      <c r="E107" s="159"/>
      <c r="K107" s="77"/>
      <c r="L107" s="44"/>
      <c r="P107" s="80"/>
      <c r="Q107" s="38"/>
      <c r="R107" s="38"/>
      <c r="S107" s="38"/>
      <c r="T107" s="38"/>
      <c r="U107" s="39"/>
    </row>
    <row r="108" spans="4:21" ht="13.5" thickBot="1" x14ac:dyDescent="0.25">
      <c r="D108" s="43"/>
      <c r="E108" s="159"/>
      <c r="K108" s="58"/>
      <c r="L108" s="44"/>
      <c r="P108" s="80"/>
      <c r="Q108" s="38"/>
      <c r="R108" s="38"/>
      <c r="S108" s="38"/>
      <c r="T108" s="38"/>
      <c r="U108" s="39"/>
    </row>
    <row r="109" spans="4:21" x14ac:dyDescent="0.2">
      <c r="D109" s="43"/>
      <c r="E109" s="204" t="s">
        <v>214</v>
      </c>
      <c r="F109" s="45" t="s">
        <v>78</v>
      </c>
      <c r="G109" s="46"/>
      <c r="H109" s="46"/>
      <c r="I109" s="46"/>
      <c r="J109" s="46"/>
      <c r="K109" s="161"/>
      <c r="L109" s="44"/>
      <c r="P109" s="37"/>
      <c r="Q109" s="38"/>
      <c r="R109" s="38"/>
      <c r="S109" s="38"/>
      <c r="T109" s="38"/>
      <c r="U109" s="39"/>
    </row>
    <row r="110" spans="4:21" x14ac:dyDescent="0.2">
      <c r="D110" s="43"/>
      <c r="E110" s="205"/>
      <c r="F110" s="48"/>
      <c r="K110" s="49"/>
      <c r="L110" s="44"/>
      <c r="P110" s="167" t="s">
        <v>221</v>
      </c>
      <c r="Q110" s="168"/>
      <c r="R110" s="168"/>
      <c r="S110" s="168"/>
      <c r="T110" s="168"/>
      <c r="U110" s="169"/>
    </row>
    <row r="111" spans="4:21" x14ac:dyDescent="0.2">
      <c r="D111" s="43"/>
      <c r="E111" s="205"/>
      <c r="F111" s="81" t="s">
        <v>7</v>
      </c>
      <c r="G111" s="82"/>
      <c r="H111" s="82"/>
      <c r="I111" s="83"/>
      <c r="J111" s="84">
        <f>SUM($K106:K106)+SUM($K90:K90)</f>
        <v>0</v>
      </c>
      <c r="K111" s="49"/>
      <c r="L111" s="44"/>
      <c r="P111" s="170"/>
      <c r="Q111" s="168"/>
      <c r="R111" s="168"/>
      <c r="S111" s="168"/>
      <c r="T111" s="168"/>
      <c r="U111" s="169"/>
    </row>
    <row r="112" spans="4:21" x14ac:dyDescent="0.2">
      <c r="D112" s="43"/>
      <c r="E112" s="205"/>
      <c r="F112" s="60"/>
      <c r="I112" s="109"/>
      <c r="J112" s="109"/>
      <c r="K112" s="49"/>
      <c r="L112" s="44"/>
      <c r="P112" s="167" t="s">
        <v>220</v>
      </c>
      <c r="Q112" s="168"/>
      <c r="R112" s="168"/>
      <c r="S112" s="168"/>
      <c r="T112" s="168"/>
      <c r="U112" s="169"/>
    </row>
    <row r="113" spans="4:21" x14ac:dyDescent="0.2">
      <c r="D113" s="43"/>
      <c r="E113" s="205"/>
      <c r="F113" s="81" t="s">
        <v>212</v>
      </c>
      <c r="G113" s="82"/>
      <c r="H113" s="82"/>
      <c r="I113" s="83"/>
      <c r="J113" s="84">
        <f>J111*1.25</f>
        <v>0</v>
      </c>
      <c r="K113" s="49"/>
      <c r="L113" s="44"/>
      <c r="P113" s="170"/>
      <c r="Q113" s="168"/>
      <c r="R113" s="168"/>
      <c r="S113" s="168"/>
      <c r="T113" s="168"/>
      <c r="U113" s="169"/>
    </row>
    <row r="114" spans="4:21" ht="13.5" thickBot="1" x14ac:dyDescent="0.25">
      <c r="D114" s="43"/>
      <c r="E114" s="206"/>
      <c r="F114" s="85"/>
      <c r="G114" s="86"/>
      <c r="H114" s="86"/>
      <c r="I114" s="86"/>
      <c r="J114" s="86"/>
      <c r="K114" s="87"/>
      <c r="L114" s="44"/>
      <c r="P114" s="51"/>
      <c r="Q114" s="52"/>
      <c r="R114" s="52"/>
      <c r="S114" s="52"/>
      <c r="T114" s="52"/>
      <c r="U114" s="53"/>
    </row>
    <row r="115" spans="4:21" x14ac:dyDescent="0.2">
      <c r="D115" s="43"/>
      <c r="L115" s="44"/>
      <c r="P115" s="51"/>
      <c r="Q115" s="52"/>
      <c r="R115" s="52"/>
      <c r="S115" s="52"/>
      <c r="T115" s="52"/>
      <c r="U115" s="53"/>
    </row>
    <row r="116" spans="4:21" x14ac:dyDescent="0.2">
      <c r="D116" s="43"/>
      <c r="F116" s="32" t="s">
        <v>160</v>
      </c>
      <c r="G116" s="32"/>
      <c r="H116" s="32"/>
      <c r="I116" s="32"/>
      <c r="L116" s="44"/>
      <c r="P116" s="51"/>
      <c r="Q116" s="52"/>
      <c r="R116" s="52"/>
      <c r="S116" s="52"/>
      <c r="T116" s="52"/>
      <c r="U116" s="53"/>
    </row>
    <row r="117" spans="4:21" x14ac:dyDescent="0.2">
      <c r="D117" s="43"/>
      <c r="F117" s="32"/>
      <c r="G117" s="32"/>
      <c r="H117" s="32"/>
      <c r="I117" s="32"/>
      <c r="L117" s="44"/>
      <c r="P117" s="51"/>
      <c r="Q117" s="52"/>
      <c r="R117" s="52"/>
      <c r="S117" s="52"/>
      <c r="T117" s="52"/>
      <c r="U117" s="53"/>
    </row>
    <row r="118" spans="4:21" x14ac:dyDescent="0.2">
      <c r="D118" s="43"/>
      <c r="F118" s="88"/>
      <c r="G118" s="32"/>
      <c r="H118" s="32"/>
      <c r="I118" s="32"/>
      <c r="J118" s="32"/>
      <c r="K118" s="32"/>
      <c r="L118" s="44"/>
      <c r="P118" s="51"/>
      <c r="Q118" s="52"/>
      <c r="R118" s="52"/>
      <c r="S118" s="52"/>
      <c r="T118" s="52"/>
      <c r="U118" s="53"/>
    </row>
    <row r="119" spans="4:21" x14ac:dyDescent="0.2">
      <c r="D119" s="43"/>
      <c r="F119" s="32" t="s">
        <v>5</v>
      </c>
      <c r="G119" s="32"/>
      <c r="H119" s="32"/>
      <c r="I119" s="32"/>
      <c r="J119" s="32"/>
      <c r="K119" s="32"/>
      <c r="L119" s="44"/>
      <c r="P119" s="51"/>
      <c r="Q119" s="52"/>
      <c r="R119" s="52"/>
      <c r="S119" s="52"/>
      <c r="T119" s="52"/>
      <c r="U119" s="53"/>
    </row>
    <row r="120" spans="4:21" x14ac:dyDescent="0.2">
      <c r="D120" s="43"/>
      <c r="F120" s="32"/>
      <c r="G120" s="32"/>
      <c r="H120" s="32"/>
      <c r="I120" s="32"/>
      <c r="J120" s="32"/>
      <c r="K120" s="32"/>
      <c r="L120" s="44"/>
      <c r="P120" s="51"/>
      <c r="Q120" s="52"/>
      <c r="R120" s="52"/>
      <c r="S120" s="52"/>
      <c r="T120" s="52"/>
      <c r="U120" s="53"/>
    </row>
    <row r="121" spans="4:21" x14ac:dyDescent="0.2">
      <c r="D121" s="43"/>
      <c r="F121" s="89"/>
      <c r="G121" s="32"/>
      <c r="H121" s="32"/>
      <c r="I121" s="32"/>
      <c r="L121" s="44"/>
      <c r="P121" s="51"/>
      <c r="Q121" s="52"/>
      <c r="R121" s="52"/>
      <c r="S121" s="52"/>
      <c r="T121" s="52"/>
      <c r="U121" s="53"/>
    </row>
    <row r="122" spans="4:21" x14ac:dyDescent="0.2">
      <c r="D122" s="43"/>
      <c r="F122" s="32" t="s">
        <v>6</v>
      </c>
      <c r="G122" s="32"/>
      <c r="H122" s="32"/>
      <c r="I122" s="32"/>
      <c r="J122" s="32"/>
      <c r="K122" s="32"/>
      <c r="L122" s="44"/>
      <c r="P122" s="51"/>
      <c r="Q122" s="52"/>
      <c r="R122" s="52"/>
      <c r="S122" s="52"/>
      <c r="T122" s="52"/>
      <c r="U122" s="53"/>
    </row>
    <row r="123" spans="4:21" ht="13.5" thickBot="1" x14ac:dyDescent="0.25">
      <c r="D123" s="90"/>
      <c r="E123" s="91"/>
      <c r="F123" s="91"/>
      <c r="G123" s="91"/>
      <c r="H123" s="91"/>
      <c r="I123" s="91"/>
      <c r="J123" s="91"/>
      <c r="K123" s="91"/>
      <c r="L123" s="92"/>
      <c r="P123" s="93"/>
      <c r="Q123" s="94"/>
      <c r="R123" s="94"/>
      <c r="S123" s="94"/>
      <c r="T123" s="94"/>
      <c r="U123" s="95"/>
    </row>
    <row r="124" spans="4:21" ht="13.5" thickTop="1" x14ac:dyDescent="0.2"/>
    <row r="126" spans="4:21" ht="13.5" thickBot="1" x14ac:dyDescent="0.25"/>
    <row r="127" spans="4:21" ht="13.5" thickTop="1" x14ac:dyDescent="0.2">
      <c r="D127" s="114"/>
      <c r="E127" s="77"/>
      <c r="F127" s="77"/>
      <c r="G127" s="77"/>
      <c r="H127" s="77"/>
      <c r="I127" s="77"/>
      <c r="J127" s="77"/>
      <c r="K127" s="77"/>
      <c r="L127" s="115"/>
      <c r="M127" s="32"/>
      <c r="N127" s="32"/>
      <c r="P127" s="34"/>
      <c r="Q127" s="96"/>
      <c r="R127" s="96"/>
      <c r="S127" s="96"/>
      <c r="T127" s="96"/>
      <c r="U127" s="97"/>
    </row>
    <row r="128" spans="4:21" ht="13.35" customHeight="1" x14ac:dyDescent="0.2">
      <c r="D128" s="48"/>
      <c r="F128" s="98" t="s">
        <v>82</v>
      </c>
      <c r="G128" s="98"/>
      <c r="H128" s="98"/>
      <c r="I128" s="98"/>
      <c r="J128" s="98"/>
      <c r="L128" s="116"/>
      <c r="M128" s="32"/>
      <c r="N128" s="32"/>
      <c r="P128" s="174" t="s">
        <v>168</v>
      </c>
      <c r="Q128" s="165"/>
      <c r="R128" s="165"/>
      <c r="S128" s="165"/>
      <c r="T128" s="165"/>
      <c r="U128" s="166"/>
    </row>
    <row r="129" spans="4:21" ht="13.35" customHeight="1" x14ac:dyDescent="0.2">
      <c r="D129" s="48"/>
      <c r="L129" s="116"/>
      <c r="M129" s="32"/>
      <c r="N129" s="32"/>
      <c r="O129" s="32"/>
      <c r="P129" s="175"/>
      <c r="Q129" s="165"/>
      <c r="R129" s="165"/>
      <c r="S129" s="165"/>
      <c r="T129" s="165"/>
      <c r="U129" s="166"/>
    </row>
    <row r="130" spans="4:21" x14ac:dyDescent="0.2">
      <c r="D130" s="48"/>
      <c r="F130" s="99" t="s">
        <v>25</v>
      </c>
      <c r="G130" s="100"/>
      <c r="H130" s="101"/>
      <c r="L130" s="116"/>
      <c r="M130" s="32"/>
      <c r="N130" s="32"/>
      <c r="O130" s="32"/>
      <c r="P130" s="175"/>
      <c r="Q130" s="165"/>
      <c r="R130" s="165"/>
      <c r="S130" s="165"/>
      <c r="T130" s="165"/>
      <c r="U130" s="166"/>
    </row>
    <row r="131" spans="4:21" ht="13.35" customHeight="1" x14ac:dyDescent="0.2">
      <c r="D131" s="48"/>
      <c r="L131" s="116"/>
      <c r="M131" s="32"/>
      <c r="N131" s="32"/>
      <c r="O131" s="32"/>
      <c r="P131" s="51"/>
      <c r="Q131" s="52"/>
      <c r="R131" s="52"/>
      <c r="S131" s="52"/>
      <c r="T131" s="52"/>
      <c r="U131" s="53"/>
    </row>
    <row r="132" spans="4:21" ht="13.35" customHeight="1" x14ac:dyDescent="0.2">
      <c r="D132" s="48"/>
      <c r="F132" s="61" t="s">
        <v>10</v>
      </c>
      <c r="G132" s="61" t="s">
        <v>11</v>
      </c>
      <c r="H132" s="61" t="s">
        <v>12</v>
      </c>
      <c r="L132" s="116"/>
      <c r="M132" s="32"/>
      <c r="N132" s="32"/>
      <c r="O132" s="32"/>
      <c r="P132" s="174" t="s">
        <v>169</v>
      </c>
      <c r="Q132" s="165"/>
      <c r="R132" s="165"/>
      <c r="S132" s="165"/>
      <c r="T132" s="165"/>
      <c r="U132" s="166"/>
    </row>
    <row r="133" spans="4:21" ht="13.35" customHeight="1" x14ac:dyDescent="0.2">
      <c r="D133" s="48"/>
      <c r="F133" s="65" t="s">
        <v>13</v>
      </c>
      <c r="G133" s="102">
        <v>260</v>
      </c>
      <c r="H133" s="102">
        <f>52*40</f>
        <v>2080</v>
      </c>
      <c r="L133" s="116"/>
      <c r="M133" s="32"/>
      <c r="N133" s="32"/>
      <c r="O133" s="32"/>
      <c r="P133" s="175"/>
      <c r="Q133" s="165"/>
      <c r="R133" s="165"/>
      <c r="S133" s="165"/>
      <c r="T133" s="165"/>
      <c r="U133" s="166"/>
    </row>
    <row r="134" spans="4:21" x14ac:dyDescent="0.2">
      <c r="D134" s="48"/>
      <c r="F134" s="103" t="s">
        <v>24</v>
      </c>
      <c r="G134" s="102">
        <v>10</v>
      </c>
      <c r="H134" s="102">
        <f>2*40</f>
        <v>80</v>
      </c>
      <c r="L134" s="116"/>
      <c r="M134" s="32"/>
      <c r="N134" s="32"/>
      <c r="O134" s="32"/>
      <c r="P134" s="175"/>
      <c r="Q134" s="165"/>
      <c r="R134" s="165"/>
      <c r="S134" s="165"/>
      <c r="T134" s="165"/>
      <c r="U134" s="166"/>
    </row>
    <row r="135" spans="4:21" x14ac:dyDescent="0.2">
      <c r="D135" s="48"/>
      <c r="F135" s="104" t="s">
        <v>14</v>
      </c>
      <c r="G135" s="105">
        <f>G133-G134</f>
        <v>250</v>
      </c>
      <c r="H135" s="105">
        <f>H133-H134</f>
        <v>2000</v>
      </c>
      <c r="L135" s="116"/>
      <c r="M135" s="32"/>
      <c r="N135" s="32"/>
      <c r="O135" s="32"/>
      <c r="P135" s="51"/>
      <c r="Q135" s="52"/>
      <c r="R135" s="52"/>
      <c r="S135" s="52"/>
      <c r="T135" s="52"/>
      <c r="U135" s="53"/>
    </row>
    <row r="136" spans="4:21" x14ac:dyDescent="0.2">
      <c r="D136" s="48"/>
      <c r="F136" s="103" t="s">
        <v>20</v>
      </c>
      <c r="G136" s="101">
        <v>35</v>
      </c>
      <c r="H136" s="102">
        <f>G136*8</f>
        <v>280</v>
      </c>
      <c r="L136" s="116"/>
      <c r="M136" s="32"/>
      <c r="N136" s="32"/>
      <c r="O136" s="32"/>
      <c r="P136" s="51"/>
      <c r="Q136" s="52"/>
      <c r="R136" s="52"/>
      <c r="S136" s="52"/>
      <c r="T136" s="52"/>
      <c r="U136" s="53"/>
    </row>
    <row r="137" spans="4:21" x14ac:dyDescent="0.2">
      <c r="D137" s="48"/>
      <c r="F137" s="103" t="s">
        <v>21</v>
      </c>
      <c r="G137" s="101">
        <v>5</v>
      </c>
      <c r="H137" s="102">
        <f>G137*8</f>
        <v>40</v>
      </c>
      <c r="L137" s="116"/>
      <c r="M137" s="32"/>
      <c r="N137" s="32"/>
      <c r="O137" s="32"/>
      <c r="P137" s="51"/>
      <c r="Q137" s="52"/>
      <c r="R137" s="52"/>
      <c r="S137" s="52"/>
      <c r="T137" s="52"/>
      <c r="U137" s="53"/>
    </row>
    <row r="138" spans="4:21" x14ac:dyDescent="0.2">
      <c r="D138" s="48"/>
      <c r="F138" s="106" t="s">
        <v>44</v>
      </c>
      <c r="G138" s="107">
        <f>G135-G136-G137</f>
        <v>210</v>
      </c>
      <c r="H138" s="107">
        <f>H135-H136-H137</f>
        <v>1680</v>
      </c>
      <c r="L138" s="116"/>
      <c r="M138" s="32"/>
      <c r="N138" s="32"/>
      <c r="O138" s="32"/>
      <c r="P138" s="51"/>
      <c r="Q138" s="52"/>
      <c r="R138" s="52"/>
      <c r="S138" s="52"/>
      <c r="T138" s="52"/>
      <c r="U138" s="53"/>
    </row>
    <row r="139" spans="4:21" x14ac:dyDescent="0.2">
      <c r="D139" s="48"/>
      <c r="F139" s="65" t="s">
        <v>15</v>
      </c>
      <c r="G139" s="101">
        <v>10</v>
      </c>
      <c r="H139" s="102">
        <f>G139*8</f>
        <v>80</v>
      </c>
      <c r="L139" s="116"/>
      <c r="M139" s="32"/>
      <c r="N139" s="32"/>
      <c r="O139" s="32"/>
      <c r="P139" s="51"/>
      <c r="Q139" s="52"/>
      <c r="R139" s="52"/>
      <c r="S139" s="52"/>
      <c r="T139" s="52"/>
      <c r="U139" s="53"/>
    </row>
    <row r="140" spans="4:21" x14ac:dyDescent="0.2">
      <c r="D140" s="48"/>
      <c r="F140" s="65" t="s">
        <v>16</v>
      </c>
      <c r="G140" s="101">
        <v>25</v>
      </c>
      <c r="H140" s="102">
        <f>G140*8</f>
        <v>200</v>
      </c>
      <c r="L140" s="116"/>
      <c r="M140" s="32"/>
      <c r="N140" s="32"/>
      <c r="O140" s="32"/>
      <c r="P140" s="51"/>
      <c r="Q140" s="52"/>
      <c r="R140" s="52"/>
      <c r="S140" s="52"/>
      <c r="T140" s="52"/>
      <c r="U140" s="53"/>
    </row>
    <row r="141" spans="4:21" x14ac:dyDescent="0.2">
      <c r="D141" s="48"/>
      <c r="F141" s="65" t="s">
        <v>17</v>
      </c>
      <c r="G141" s="101">
        <v>25</v>
      </c>
      <c r="H141" s="102">
        <f>G141*8</f>
        <v>200</v>
      </c>
      <c r="L141" s="116"/>
      <c r="M141" s="32"/>
      <c r="N141" s="32"/>
      <c r="O141" s="32"/>
      <c r="P141" s="51"/>
      <c r="Q141" s="52"/>
      <c r="R141" s="52"/>
      <c r="S141" s="52"/>
      <c r="T141" s="52"/>
      <c r="U141" s="53"/>
    </row>
    <row r="142" spans="4:21" x14ac:dyDescent="0.2">
      <c r="D142" s="48"/>
      <c r="F142" s="104" t="s">
        <v>18</v>
      </c>
      <c r="G142" s="105">
        <f>SUM(G139:G141)</f>
        <v>60</v>
      </c>
      <c r="H142" s="105">
        <f>SUM(H139:H141)</f>
        <v>480</v>
      </c>
      <c r="L142" s="116"/>
      <c r="M142" s="32"/>
      <c r="N142" s="32"/>
      <c r="O142" s="32"/>
      <c r="P142" s="51"/>
      <c r="Q142" s="52"/>
      <c r="R142" s="52"/>
      <c r="S142" s="52"/>
      <c r="T142" s="52"/>
      <c r="U142" s="53"/>
    </row>
    <row r="143" spans="4:21" x14ac:dyDescent="0.2">
      <c r="D143" s="48"/>
      <c r="F143" s="106" t="s">
        <v>23</v>
      </c>
      <c r="G143" s="107">
        <f>G138-G142</f>
        <v>150</v>
      </c>
      <c r="H143" s="107">
        <f>H138-H142</f>
        <v>1200</v>
      </c>
      <c r="L143" s="116"/>
      <c r="M143" s="32"/>
      <c r="N143" s="32"/>
      <c r="O143" s="32"/>
      <c r="P143" s="51"/>
      <c r="Q143" s="52"/>
      <c r="R143" s="52"/>
      <c r="S143" s="52"/>
      <c r="T143" s="52"/>
      <c r="U143" s="53"/>
    </row>
    <row r="144" spans="4:21" x14ac:dyDescent="0.2">
      <c r="D144" s="48"/>
      <c r="L144" s="116"/>
      <c r="M144" s="32"/>
      <c r="N144" s="32"/>
      <c r="O144" s="32"/>
      <c r="P144" s="51"/>
      <c r="Q144" s="52"/>
      <c r="R144" s="52"/>
      <c r="S144" s="52"/>
      <c r="T144" s="52"/>
      <c r="U144" s="53"/>
    </row>
    <row r="145" spans="4:21" x14ac:dyDescent="0.2">
      <c r="D145" s="48"/>
      <c r="L145" s="116"/>
      <c r="M145" s="32"/>
      <c r="N145" s="32"/>
      <c r="O145" s="32"/>
      <c r="P145" s="51"/>
      <c r="Q145" s="52"/>
      <c r="R145" s="52"/>
      <c r="S145" s="52"/>
      <c r="T145" s="52"/>
      <c r="U145" s="53"/>
    </row>
    <row r="146" spans="4:21" x14ac:dyDescent="0.2">
      <c r="D146" s="48"/>
      <c r="F146" s="108" t="str">
        <f>IF(H130="","Ange månadslön","Timkostnad exkl. LKP externa uppdrag:")</f>
        <v>Ange månadslön</v>
      </c>
      <c r="H146" s="109">
        <f>ROUND(H130/(H143/12),2)</f>
        <v>0</v>
      </c>
      <c r="I146" s="30" t="s">
        <v>19</v>
      </c>
      <c r="L146" s="116"/>
      <c r="M146" s="32"/>
      <c r="N146" s="32"/>
      <c r="O146" s="32"/>
      <c r="P146" s="51"/>
      <c r="Q146" s="52"/>
      <c r="R146" s="52"/>
      <c r="S146" s="52"/>
      <c r="T146" s="52"/>
      <c r="U146" s="53"/>
    </row>
    <row r="147" spans="4:21" x14ac:dyDescent="0.2">
      <c r="D147" s="48"/>
      <c r="F147" s="108"/>
      <c r="H147" s="109"/>
      <c r="L147" s="116"/>
      <c r="M147" s="32"/>
      <c r="N147" s="32"/>
      <c r="O147" s="32"/>
      <c r="P147" s="51"/>
      <c r="Q147" s="52"/>
      <c r="R147" s="52"/>
      <c r="S147" s="52"/>
      <c r="T147" s="52"/>
      <c r="U147" s="53"/>
    </row>
    <row r="148" spans="4:21" x14ac:dyDescent="0.2">
      <c r="D148" s="48"/>
      <c r="F148" s="108"/>
      <c r="H148" s="109"/>
      <c r="L148" s="116"/>
      <c r="M148" s="32"/>
      <c r="N148" s="32"/>
      <c r="O148" s="32"/>
      <c r="P148" s="51"/>
      <c r="Q148" s="52"/>
      <c r="R148" s="52"/>
      <c r="S148" s="52"/>
      <c r="T148" s="52"/>
      <c r="U148" s="53"/>
    </row>
    <row r="149" spans="4:21" x14ac:dyDescent="0.2">
      <c r="D149" s="48"/>
      <c r="F149" s="108"/>
      <c r="H149" s="109"/>
      <c r="L149" s="116"/>
      <c r="M149" s="32"/>
      <c r="N149" s="32"/>
      <c r="O149" s="32"/>
      <c r="P149" s="51"/>
      <c r="Q149" s="52"/>
      <c r="R149" s="52"/>
      <c r="S149" s="52"/>
      <c r="T149" s="52"/>
      <c r="U149" s="53"/>
    </row>
    <row r="150" spans="4:21" ht="13.5" thickBot="1" x14ac:dyDescent="0.25">
      <c r="D150" s="57"/>
      <c r="E150" s="58"/>
      <c r="F150" s="58"/>
      <c r="G150" s="58"/>
      <c r="H150" s="58"/>
      <c r="I150" s="58"/>
      <c r="J150" s="58"/>
      <c r="K150" s="58"/>
      <c r="L150" s="87"/>
      <c r="M150" s="32"/>
      <c r="N150" s="32"/>
      <c r="O150" s="32"/>
      <c r="P150" s="110"/>
      <c r="Q150" s="111"/>
      <c r="R150" s="111"/>
      <c r="S150" s="111"/>
      <c r="T150" s="111"/>
      <c r="U150" s="112"/>
    </row>
    <row r="151" spans="4:21" x14ac:dyDescent="0.2">
      <c r="O151" s="32"/>
    </row>
    <row r="152" spans="4:21" x14ac:dyDescent="0.2">
      <c r="O152" s="32"/>
    </row>
  </sheetData>
  <sheetProtection formatColumns="0" insertRows="0" deleteRows="0"/>
  <mergeCells count="58">
    <mergeCell ref="F98:I98"/>
    <mergeCell ref="F99:I99"/>
    <mergeCell ref="E93:E106"/>
    <mergeCell ref="E109:E114"/>
    <mergeCell ref="P20:U22"/>
    <mergeCell ref="E33:E90"/>
    <mergeCell ref="F74:J74"/>
    <mergeCell ref="F84:J84"/>
    <mergeCell ref="F69:J69"/>
    <mergeCell ref="F70:J70"/>
    <mergeCell ref="F71:J71"/>
    <mergeCell ref="G39:H39"/>
    <mergeCell ref="G40:H40"/>
    <mergeCell ref="G41:H41"/>
    <mergeCell ref="G42:H42"/>
    <mergeCell ref="F53:I53"/>
    <mergeCell ref="D3:L3"/>
    <mergeCell ref="E6:L6"/>
    <mergeCell ref="D5:L5"/>
    <mergeCell ref="E8:L8"/>
    <mergeCell ref="E10:L10"/>
    <mergeCell ref="E13:L13"/>
    <mergeCell ref="D11:L11"/>
    <mergeCell ref="P128:U130"/>
    <mergeCell ref="P132:U134"/>
    <mergeCell ref="G37:H37"/>
    <mergeCell ref="G38:H38"/>
    <mergeCell ref="G28:H28"/>
    <mergeCell ref="G44:H44"/>
    <mergeCell ref="G47:H47"/>
    <mergeCell ref="F52:I52"/>
    <mergeCell ref="G46:H46"/>
    <mergeCell ref="F68:J68"/>
    <mergeCell ref="F78:J78"/>
    <mergeCell ref="F87:H87"/>
    <mergeCell ref="G27:H27"/>
    <mergeCell ref="G26:H26"/>
    <mergeCell ref="F65:J65"/>
    <mergeCell ref="F66:J66"/>
    <mergeCell ref="G43:H43"/>
    <mergeCell ref="F57:J57"/>
    <mergeCell ref="F63:J63"/>
    <mergeCell ref="E14:L14"/>
    <mergeCell ref="P110:U111"/>
    <mergeCell ref="P112:U113"/>
    <mergeCell ref="F102:J102"/>
    <mergeCell ref="P76:U80"/>
    <mergeCell ref="P59:U60"/>
    <mergeCell ref="P61:U62"/>
    <mergeCell ref="P34:U37"/>
    <mergeCell ref="P95:U99"/>
    <mergeCell ref="F97:J97"/>
    <mergeCell ref="F67:J67"/>
    <mergeCell ref="F81:J81"/>
    <mergeCell ref="F79:J79"/>
    <mergeCell ref="F80:J80"/>
    <mergeCell ref="G45:H45"/>
    <mergeCell ref="F64:J64"/>
  </mergeCells>
  <dataValidations count="3">
    <dataValidation allowBlank="1" showInputMessage="1" showErrorMessage="1" promptTitle="Uppdragsbeskrivning" prompt="Detta är ett fritextfält som man kan nyttja till att beskriva kort vad uppdraget är" sqref="G28:H28" xr:uid="{00000000-0002-0000-0000-000000000000}"/>
    <dataValidation allowBlank="1" showInputMessage="1" showErrorMessage="1" promptTitle="Ansvarig" prompt="Den på insitutionen som är ansvarig för uppdraget" sqref="G27:H27" xr:uid="{00000000-0002-0000-0000-000002000000}"/>
    <dataValidation allowBlank="1" showInputMessage="1" showErrorMessage="1" promptTitle="Institutionens projektnummer" prompt="Detta är ett fritextfält där insititutionens projektnummer från UBW/Agresso anges. Detta påverkar uppföljningsfliken." sqref="G26:H26" xr:uid="{00000000-0002-0000-0000-000003000000}"/>
  </dataValidations>
  <hyperlinks>
    <hyperlink ref="J37" location="Uppdragsutbildning!F196" display="Timkostnad (se beräkning)" xr:uid="{00000000-0004-0000-0000-000000000000}"/>
  </hyperlinks>
  <pageMargins left="0.25" right="0.25" top="0.75" bottom="0.75" header="0.3" footer="0.3"/>
  <pageSetup paperSize="9" scale="61" fitToHeight="0" orientation="portrait" r:id="rId1"/>
  <rowBreaks count="1" manualBreakCount="1">
    <brk id="90" max="14" man="1"/>
  </rowBreaks>
  <extLst>
    <ext xmlns:x14="http://schemas.microsoft.com/office/spreadsheetml/2009/9/main" uri="{CCE6A557-97BC-4b89-ADB6-D9C93CAAB3DF}">
      <x14:dataValidations xmlns:xm="http://schemas.microsoft.com/office/excel/2006/main" count="3">
        <x14:dataValidation type="list" allowBlank="1" showInputMessage="1" showErrorMessage="1" errorTitle="Institutionskod från UBW/Agresso" error="Ni måste välja en av de befintliga institutionskoderna i rullmenyn " promptTitle="Institutionskod från UBW/Agresso" prompt="Välj den institutionskod som uppdraget genomförs av" xr:uid="{00000000-0002-0000-0000-000007000000}">
          <x14:formula1>
            <xm:f>Tabeller!$A$2:$A$38</xm:f>
          </x14:formula1>
          <xm:sqref>G22</xm:sqref>
        </x14:dataValidation>
        <x14:dataValidation type="list" allowBlank="1" showErrorMessage="1" xr:uid="{00000000-0002-0000-0000-00000A000000}">
          <x14:formula1>
            <xm:f>Tabeller!$J$2:$J$20</xm:f>
          </x14:formula1>
          <xm:sqref>H23:H25</xm:sqref>
        </x14:dataValidation>
        <x14:dataValidation type="list" allowBlank="1" showInputMessage="1" showErrorMessage="1" xr:uid="{00000000-0002-0000-0000-00000B000000}">
          <x14:formula1>
            <xm:f>Tabeller!$K$2:$K$13</xm:f>
          </x14:formula1>
          <xm:sqref>G23:G24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8"/>
  <sheetViews>
    <sheetView workbookViewId="0">
      <selection activeCell="D22" sqref="D22"/>
    </sheetView>
  </sheetViews>
  <sheetFormatPr defaultRowHeight="14.25" x14ac:dyDescent="0.2"/>
  <cols>
    <col min="3" max="3" width="44.125" bestFit="1" customWidth="1"/>
    <col min="5" max="5" width="32.875" bestFit="1" customWidth="1"/>
    <col min="6" max="6" width="14.125" bestFit="1" customWidth="1"/>
    <col min="8" max="8" width="12.125" bestFit="1" customWidth="1"/>
    <col min="10" max="10" width="4.875" bestFit="1" customWidth="1"/>
    <col min="11" max="11" width="4.625" bestFit="1" customWidth="1"/>
    <col min="13" max="13" width="13.375" bestFit="1" customWidth="1"/>
    <col min="14" max="14" width="7.375" bestFit="1" customWidth="1"/>
    <col min="15" max="15" width="8.375" bestFit="1" customWidth="1"/>
    <col min="16" max="16" width="7.375" bestFit="1" customWidth="1"/>
  </cols>
  <sheetData>
    <row r="1" spans="1:22" s="28" customFormat="1" ht="15" x14ac:dyDescent="0.25">
      <c r="A1" s="28" t="s">
        <v>8</v>
      </c>
      <c r="F1" s="28" t="s">
        <v>74</v>
      </c>
      <c r="H1" s="28" t="s">
        <v>79</v>
      </c>
      <c r="J1" s="28" t="s">
        <v>80</v>
      </c>
      <c r="K1" s="28" t="s">
        <v>85</v>
      </c>
      <c r="M1" s="28" t="s">
        <v>98</v>
      </c>
      <c r="R1" s="28" t="s">
        <v>228</v>
      </c>
    </row>
    <row r="2" spans="1:22" x14ac:dyDescent="0.2">
      <c r="A2" t="s">
        <v>114</v>
      </c>
      <c r="C2" s="29" t="s">
        <v>167</v>
      </c>
      <c r="E2" s="29" t="s">
        <v>166</v>
      </c>
      <c r="F2" t="s">
        <v>111</v>
      </c>
      <c r="H2" s="5">
        <v>0</v>
      </c>
      <c r="J2">
        <v>2024</v>
      </c>
      <c r="K2" s="125" t="s">
        <v>86</v>
      </c>
      <c r="L2" s="125"/>
      <c r="M2" t="s">
        <v>99</v>
      </c>
      <c r="N2" s="125" t="s">
        <v>101</v>
      </c>
      <c r="O2" s="127" t="s">
        <v>102</v>
      </c>
      <c r="P2" t="s">
        <v>103</v>
      </c>
      <c r="R2" t="s">
        <v>181</v>
      </c>
    </row>
    <row r="3" spans="1:22" x14ac:dyDescent="0.2">
      <c r="A3" t="s">
        <v>115</v>
      </c>
      <c r="C3" t="s">
        <v>67</v>
      </c>
      <c r="E3" t="s">
        <v>55</v>
      </c>
      <c r="F3">
        <v>530</v>
      </c>
      <c r="H3" s="5">
        <f t="shared" ref="H3:H12" si="0">H2+0.01</f>
        <v>0.01</v>
      </c>
      <c r="J3">
        <f t="shared" ref="J3:J20" si="1">J2+1</f>
        <v>2025</v>
      </c>
      <c r="K3" s="125" t="s">
        <v>87</v>
      </c>
      <c r="L3" s="125"/>
      <c r="M3" s="125" t="s">
        <v>104</v>
      </c>
      <c r="N3" s="128">
        <v>15000</v>
      </c>
      <c r="O3" s="128">
        <v>39000</v>
      </c>
      <c r="P3" s="128">
        <v>45000</v>
      </c>
      <c r="R3" t="s">
        <v>8</v>
      </c>
      <c r="S3" t="s">
        <v>182</v>
      </c>
      <c r="T3" t="s">
        <v>9</v>
      </c>
      <c r="U3" t="s">
        <v>183</v>
      </c>
      <c r="V3" t="s">
        <v>184</v>
      </c>
    </row>
    <row r="4" spans="1:22" x14ac:dyDescent="0.2">
      <c r="A4" t="s">
        <v>116</v>
      </c>
      <c r="C4" t="s">
        <v>68</v>
      </c>
      <c r="E4" t="s">
        <v>56</v>
      </c>
      <c r="F4">
        <v>530</v>
      </c>
      <c r="H4" s="5">
        <f t="shared" si="0"/>
        <v>0.02</v>
      </c>
      <c r="J4">
        <f t="shared" si="1"/>
        <v>2026</v>
      </c>
      <c r="K4" s="125" t="s">
        <v>88</v>
      </c>
      <c r="L4" s="125"/>
      <c r="M4" s="125" t="s">
        <v>105</v>
      </c>
      <c r="N4" s="128">
        <v>30000</v>
      </c>
      <c r="O4" s="128">
        <v>47000</v>
      </c>
      <c r="P4" s="128">
        <v>57000</v>
      </c>
      <c r="R4" t="s">
        <v>114</v>
      </c>
      <c r="S4" t="s">
        <v>185</v>
      </c>
      <c r="T4" s="157">
        <v>0.16300000000000001</v>
      </c>
      <c r="U4" s="157">
        <v>0.38</v>
      </c>
      <c r="V4" s="157">
        <v>0.54300000000000004</v>
      </c>
    </row>
    <row r="5" spans="1:22" x14ac:dyDescent="0.2">
      <c r="A5" t="s">
        <v>117</v>
      </c>
      <c r="C5" t="s">
        <v>77</v>
      </c>
      <c r="E5" t="s">
        <v>57</v>
      </c>
      <c r="F5">
        <v>530</v>
      </c>
      <c r="H5" s="5">
        <f t="shared" si="0"/>
        <v>0.03</v>
      </c>
      <c r="J5">
        <f t="shared" si="1"/>
        <v>2027</v>
      </c>
      <c r="K5" s="125" t="s">
        <v>89</v>
      </c>
      <c r="L5" s="125"/>
      <c r="M5" t="s">
        <v>106</v>
      </c>
      <c r="N5" s="128">
        <v>47000</v>
      </c>
      <c r="O5" s="128">
        <v>63000</v>
      </c>
      <c r="P5" s="128">
        <v>72000</v>
      </c>
      <c r="R5" t="s">
        <v>115</v>
      </c>
      <c r="S5" t="s">
        <v>186</v>
      </c>
      <c r="T5" s="157">
        <v>0.1108</v>
      </c>
      <c r="U5" s="157">
        <v>0.38</v>
      </c>
      <c r="V5" s="157">
        <v>0.49080000000000001</v>
      </c>
    </row>
    <row r="6" spans="1:22" x14ac:dyDescent="0.2">
      <c r="A6" t="s">
        <v>118</v>
      </c>
      <c r="C6" t="s">
        <v>69</v>
      </c>
      <c r="E6" t="s">
        <v>58</v>
      </c>
      <c r="F6">
        <v>680</v>
      </c>
      <c r="H6" s="5">
        <f t="shared" si="0"/>
        <v>0.04</v>
      </c>
      <c r="J6">
        <f t="shared" si="1"/>
        <v>2028</v>
      </c>
      <c r="K6" s="125" t="s">
        <v>90</v>
      </c>
      <c r="L6" s="125"/>
      <c r="M6" t="s">
        <v>107</v>
      </c>
      <c r="N6" s="128">
        <v>54000</v>
      </c>
      <c r="O6" s="128">
        <v>76000</v>
      </c>
      <c r="P6" s="128">
        <v>89000</v>
      </c>
      <c r="R6" t="s">
        <v>116</v>
      </c>
      <c r="S6" t="s">
        <v>187</v>
      </c>
      <c r="T6" s="157">
        <v>0.17</v>
      </c>
      <c r="U6" s="157">
        <v>0.38</v>
      </c>
      <c r="V6" s="157">
        <v>0.55000000000000004</v>
      </c>
    </row>
    <row r="7" spans="1:22" x14ac:dyDescent="0.2">
      <c r="A7" t="s">
        <v>119</v>
      </c>
      <c r="C7" t="s">
        <v>71</v>
      </c>
      <c r="E7" t="s">
        <v>59</v>
      </c>
      <c r="F7">
        <v>530</v>
      </c>
      <c r="H7" s="5">
        <f t="shared" si="0"/>
        <v>0.05</v>
      </c>
      <c r="J7">
        <f t="shared" si="1"/>
        <v>2029</v>
      </c>
      <c r="K7" s="125" t="s">
        <v>91</v>
      </c>
      <c r="L7" s="125"/>
      <c r="M7" t="s">
        <v>108</v>
      </c>
      <c r="N7" s="128">
        <v>65000</v>
      </c>
      <c r="O7" s="128">
        <v>87000</v>
      </c>
      <c r="P7" s="128">
        <v>107000</v>
      </c>
      <c r="R7" t="s">
        <v>117</v>
      </c>
      <c r="S7" t="s">
        <v>188</v>
      </c>
      <c r="T7" s="157">
        <v>0.12</v>
      </c>
      <c r="U7" s="157">
        <v>0.38</v>
      </c>
      <c r="V7" s="157">
        <v>0.5</v>
      </c>
    </row>
    <row r="8" spans="1:22" x14ac:dyDescent="0.2">
      <c r="A8" t="s">
        <v>120</v>
      </c>
      <c r="C8" t="s">
        <v>73</v>
      </c>
      <c r="E8" t="s">
        <v>60</v>
      </c>
      <c r="F8">
        <v>340</v>
      </c>
      <c r="H8" s="5">
        <f t="shared" si="0"/>
        <v>6.0000000000000005E-2</v>
      </c>
      <c r="J8">
        <f t="shared" si="1"/>
        <v>2030</v>
      </c>
      <c r="K8" s="125" t="s">
        <v>92</v>
      </c>
      <c r="L8" s="125"/>
      <c r="R8" t="s">
        <v>118</v>
      </c>
      <c r="S8" t="s">
        <v>189</v>
      </c>
      <c r="T8" s="157">
        <v>0.14000000000000001</v>
      </c>
      <c r="U8" s="157">
        <v>0.38</v>
      </c>
      <c r="V8" s="157">
        <v>0.52</v>
      </c>
    </row>
    <row r="9" spans="1:22" x14ac:dyDescent="0.2">
      <c r="A9" t="s">
        <v>121</v>
      </c>
      <c r="E9" t="s">
        <v>61</v>
      </c>
      <c r="F9">
        <v>340</v>
      </c>
      <c r="H9" s="5">
        <f t="shared" si="0"/>
        <v>7.0000000000000007E-2</v>
      </c>
      <c r="J9">
        <f t="shared" si="1"/>
        <v>2031</v>
      </c>
      <c r="K9" s="125" t="s">
        <v>93</v>
      </c>
      <c r="L9" s="125"/>
      <c r="R9" t="s">
        <v>119</v>
      </c>
      <c r="S9" t="s">
        <v>190</v>
      </c>
      <c r="T9" s="157">
        <v>0.24859999999999999</v>
      </c>
      <c r="U9" s="157">
        <v>0.38</v>
      </c>
      <c r="V9" s="157">
        <v>0.62860000000000005</v>
      </c>
    </row>
    <row r="10" spans="1:22" x14ac:dyDescent="0.2">
      <c r="A10" t="s">
        <v>122</v>
      </c>
      <c r="E10" t="s">
        <v>62</v>
      </c>
      <c r="F10">
        <v>280</v>
      </c>
      <c r="H10" s="5">
        <f t="shared" si="0"/>
        <v>0.08</v>
      </c>
      <c r="J10">
        <f>J9+1</f>
        <v>2032</v>
      </c>
      <c r="K10" s="125" t="s">
        <v>94</v>
      </c>
      <c r="L10" s="125"/>
      <c r="R10" t="s">
        <v>120</v>
      </c>
      <c r="S10" t="s">
        <v>191</v>
      </c>
      <c r="T10" s="157">
        <v>0.17399999999999999</v>
      </c>
      <c r="U10" s="157">
        <v>0.38</v>
      </c>
      <c r="V10" s="157">
        <v>0.55400000000000005</v>
      </c>
    </row>
    <row r="11" spans="1:22" x14ac:dyDescent="0.2">
      <c r="A11" t="s">
        <v>123</v>
      </c>
      <c r="E11" t="s">
        <v>63</v>
      </c>
      <c r="F11">
        <v>340</v>
      </c>
      <c r="H11" s="5">
        <f>H10+0.01</f>
        <v>0.09</v>
      </c>
      <c r="J11">
        <f t="shared" si="1"/>
        <v>2033</v>
      </c>
      <c r="K11" s="125" t="s">
        <v>95</v>
      </c>
      <c r="L11" s="125"/>
      <c r="R11" t="s">
        <v>121</v>
      </c>
      <c r="S11" t="s">
        <v>192</v>
      </c>
      <c r="T11" s="157">
        <v>0.29630000000000001</v>
      </c>
      <c r="U11" s="157">
        <v>0.38</v>
      </c>
      <c r="V11" s="157">
        <v>0.67630000000000001</v>
      </c>
    </row>
    <row r="12" spans="1:22" x14ac:dyDescent="0.2">
      <c r="A12" t="s">
        <v>124</v>
      </c>
      <c r="E12" t="s">
        <v>64</v>
      </c>
      <c r="F12">
        <v>420</v>
      </c>
      <c r="H12" s="5">
        <f t="shared" si="0"/>
        <v>9.9999999999999992E-2</v>
      </c>
      <c r="J12">
        <f t="shared" si="1"/>
        <v>2034</v>
      </c>
      <c r="K12" s="125" t="s">
        <v>96</v>
      </c>
      <c r="L12" s="125"/>
      <c r="R12" t="s">
        <v>124</v>
      </c>
      <c r="S12" t="s">
        <v>193</v>
      </c>
      <c r="T12" s="157">
        <v>0.12</v>
      </c>
      <c r="U12" s="157">
        <v>0.38</v>
      </c>
      <c r="V12" s="157">
        <v>0.5</v>
      </c>
    </row>
    <row r="13" spans="1:22" x14ac:dyDescent="0.2">
      <c r="A13" t="s">
        <v>125</v>
      </c>
      <c r="E13" t="s">
        <v>65</v>
      </c>
      <c r="F13">
        <v>510</v>
      </c>
      <c r="J13">
        <f t="shared" si="1"/>
        <v>2035</v>
      </c>
      <c r="K13" s="125" t="s">
        <v>97</v>
      </c>
      <c r="L13" s="125"/>
      <c r="R13" t="s">
        <v>127</v>
      </c>
      <c r="S13" t="s">
        <v>194</v>
      </c>
      <c r="T13" s="157">
        <v>0.18959999999999999</v>
      </c>
      <c r="U13" s="157">
        <v>0.38</v>
      </c>
      <c r="V13" s="157">
        <v>0.5696</v>
      </c>
    </row>
    <row r="14" spans="1:22" x14ac:dyDescent="0.2">
      <c r="A14" t="s">
        <v>126</v>
      </c>
      <c r="E14" t="s">
        <v>66</v>
      </c>
      <c r="F14">
        <v>410</v>
      </c>
      <c r="J14">
        <f t="shared" si="1"/>
        <v>2036</v>
      </c>
      <c r="R14" t="s">
        <v>128</v>
      </c>
      <c r="S14" t="s">
        <v>195</v>
      </c>
      <c r="T14" s="157">
        <v>0.12</v>
      </c>
      <c r="U14" s="157">
        <v>0.38</v>
      </c>
      <c r="V14" s="157">
        <v>0.5</v>
      </c>
    </row>
    <row r="15" spans="1:22" x14ac:dyDescent="0.2">
      <c r="A15" t="s">
        <v>127</v>
      </c>
      <c r="J15">
        <f t="shared" si="1"/>
        <v>2037</v>
      </c>
      <c r="R15" t="s">
        <v>129</v>
      </c>
      <c r="S15" t="s">
        <v>196</v>
      </c>
      <c r="T15" s="157">
        <v>0.19120000000000001</v>
      </c>
      <c r="U15" s="157">
        <v>0.38</v>
      </c>
      <c r="V15" s="157">
        <v>0.57120000000000004</v>
      </c>
    </row>
    <row r="16" spans="1:22" x14ac:dyDescent="0.2">
      <c r="A16" t="s">
        <v>128</v>
      </c>
      <c r="J16">
        <f t="shared" si="1"/>
        <v>2038</v>
      </c>
      <c r="R16" t="s">
        <v>130</v>
      </c>
      <c r="S16" t="s">
        <v>197</v>
      </c>
      <c r="T16" s="157">
        <v>0.1651</v>
      </c>
      <c r="U16" s="157">
        <v>0.38</v>
      </c>
      <c r="V16" s="157">
        <v>0.54510000000000003</v>
      </c>
    </row>
    <row r="17" spans="1:22" x14ac:dyDescent="0.2">
      <c r="A17" t="s">
        <v>129</v>
      </c>
      <c r="J17">
        <f t="shared" si="1"/>
        <v>2039</v>
      </c>
      <c r="R17" t="s">
        <v>131</v>
      </c>
      <c r="S17" t="s">
        <v>198</v>
      </c>
      <c r="T17" s="157">
        <v>9.01E-2</v>
      </c>
      <c r="U17" s="157">
        <v>0.38</v>
      </c>
      <c r="V17" s="157">
        <v>0.47010000000000002</v>
      </c>
    </row>
    <row r="18" spans="1:22" x14ac:dyDescent="0.2">
      <c r="A18" t="s">
        <v>130</v>
      </c>
      <c r="J18">
        <f t="shared" si="1"/>
        <v>2040</v>
      </c>
      <c r="R18" t="s">
        <v>132</v>
      </c>
      <c r="S18" t="s">
        <v>199</v>
      </c>
      <c r="T18" s="157">
        <v>0.13600000000000001</v>
      </c>
      <c r="U18" s="157">
        <v>0.38</v>
      </c>
      <c r="V18" s="157">
        <v>0.51600000000000001</v>
      </c>
    </row>
    <row r="19" spans="1:22" x14ac:dyDescent="0.2">
      <c r="A19" t="s">
        <v>131</v>
      </c>
      <c r="J19">
        <f t="shared" si="1"/>
        <v>2041</v>
      </c>
      <c r="R19" t="s">
        <v>133</v>
      </c>
      <c r="S19" t="s">
        <v>200</v>
      </c>
      <c r="T19" s="157">
        <v>0.105</v>
      </c>
      <c r="U19" s="157">
        <v>0.38</v>
      </c>
      <c r="V19" s="157">
        <v>0.48499999999999999</v>
      </c>
    </row>
    <row r="20" spans="1:22" x14ac:dyDescent="0.2">
      <c r="A20" t="s">
        <v>132</v>
      </c>
      <c r="J20">
        <f t="shared" si="1"/>
        <v>2042</v>
      </c>
      <c r="R20" t="s">
        <v>134</v>
      </c>
      <c r="S20" t="s">
        <v>201</v>
      </c>
      <c r="T20" s="157">
        <v>0.155</v>
      </c>
      <c r="U20" s="157">
        <v>0.38</v>
      </c>
      <c r="V20" s="157">
        <v>0.53500000000000003</v>
      </c>
    </row>
    <row r="21" spans="1:22" x14ac:dyDescent="0.2">
      <c r="A21" t="s">
        <v>133</v>
      </c>
      <c r="R21" t="s">
        <v>135</v>
      </c>
      <c r="S21" t="s">
        <v>202</v>
      </c>
      <c r="T21" s="157">
        <v>0.12</v>
      </c>
      <c r="U21" s="157">
        <v>0.38</v>
      </c>
      <c r="V21" s="157">
        <v>0.5</v>
      </c>
    </row>
    <row r="22" spans="1:22" x14ac:dyDescent="0.2">
      <c r="A22" t="s">
        <v>134</v>
      </c>
      <c r="R22" t="s">
        <v>136</v>
      </c>
      <c r="S22" t="s">
        <v>203</v>
      </c>
      <c r="T22" s="157">
        <v>7.2499999999999995E-2</v>
      </c>
      <c r="U22" s="157">
        <v>0.38</v>
      </c>
      <c r="V22" s="157">
        <v>0.45250000000000001</v>
      </c>
    </row>
    <row r="23" spans="1:22" x14ac:dyDescent="0.2">
      <c r="A23" t="s">
        <v>135</v>
      </c>
      <c r="R23" t="s">
        <v>137</v>
      </c>
      <c r="S23" t="s">
        <v>204</v>
      </c>
      <c r="T23" s="157">
        <v>7.0000000000000007E-2</v>
      </c>
      <c r="U23" s="157">
        <v>0.38</v>
      </c>
      <c r="V23" s="157">
        <v>0.45</v>
      </c>
    </row>
    <row r="24" spans="1:22" x14ac:dyDescent="0.2">
      <c r="A24" t="s">
        <v>136</v>
      </c>
      <c r="R24" t="s">
        <v>138</v>
      </c>
      <c r="S24" t="s">
        <v>226</v>
      </c>
      <c r="T24" s="157">
        <v>0.13250000000000001</v>
      </c>
      <c r="U24" s="157">
        <v>0.38</v>
      </c>
      <c r="V24" s="157">
        <v>0.51249999999999996</v>
      </c>
    </row>
    <row r="25" spans="1:22" x14ac:dyDescent="0.2">
      <c r="A25" t="s">
        <v>137</v>
      </c>
      <c r="R25" t="s">
        <v>140</v>
      </c>
      <c r="S25" t="s">
        <v>205</v>
      </c>
      <c r="T25" s="157">
        <v>0.15329999999999999</v>
      </c>
      <c r="U25" s="157">
        <v>0.38</v>
      </c>
      <c r="V25" s="157">
        <v>0.5333</v>
      </c>
    </row>
    <row r="26" spans="1:22" x14ac:dyDescent="0.2">
      <c r="A26" t="s">
        <v>138</v>
      </c>
      <c r="R26" t="s">
        <v>141</v>
      </c>
      <c r="S26" t="s">
        <v>206</v>
      </c>
      <c r="T26" s="157">
        <v>0.21529999999999999</v>
      </c>
      <c r="U26" s="157">
        <v>7.4399999999999994E-2</v>
      </c>
      <c r="V26" s="157">
        <v>0.28969999999999996</v>
      </c>
    </row>
    <row r="27" spans="1:22" x14ac:dyDescent="0.2">
      <c r="A27" t="s">
        <v>139</v>
      </c>
      <c r="R27" t="s">
        <v>142</v>
      </c>
      <c r="S27" t="s">
        <v>207</v>
      </c>
      <c r="T27" s="157">
        <v>0.1338</v>
      </c>
      <c r="U27" s="157">
        <v>0.38</v>
      </c>
      <c r="V27" s="157">
        <v>0.51380000000000003</v>
      </c>
    </row>
    <row r="28" spans="1:22" x14ac:dyDescent="0.2">
      <c r="A28" t="s">
        <v>140</v>
      </c>
      <c r="R28" t="s">
        <v>224</v>
      </c>
      <c r="S28" t="s">
        <v>227</v>
      </c>
      <c r="T28" s="157">
        <v>0.12</v>
      </c>
      <c r="U28" s="157">
        <v>0.38</v>
      </c>
      <c r="V28" s="157">
        <v>0.5</v>
      </c>
    </row>
    <row r="29" spans="1:22" x14ac:dyDescent="0.2">
      <c r="A29" t="s">
        <v>141</v>
      </c>
    </row>
    <row r="30" spans="1:22" x14ac:dyDescent="0.2">
      <c r="A30" t="s">
        <v>142</v>
      </c>
    </row>
    <row r="31" spans="1:22" x14ac:dyDescent="0.2">
      <c r="A31" t="s">
        <v>224</v>
      </c>
    </row>
    <row r="32" spans="1:22" x14ac:dyDescent="0.2">
      <c r="A32" t="s">
        <v>143</v>
      </c>
    </row>
    <row r="33" spans="1:1" x14ac:dyDescent="0.2">
      <c r="A33" t="s">
        <v>144</v>
      </c>
    </row>
    <row r="34" spans="1:1" x14ac:dyDescent="0.2">
      <c r="A34" t="s">
        <v>145</v>
      </c>
    </row>
    <row r="35" spans="1:1" x14ac:dyDescent="0.2">
      <c r="A35" t="s">
        <v>146</v>
      </c>
    </row>
    <row r="36" spans="1:1" x14ac:dyDescent="0.2">
      <c r="A36" t="s">
        <v>147</v>
      </c>
    </row>
    <row r="37" spans="1:1" x14ac:dyDescent="0.2">
      <c r="A37" t="s">
        <v>148</v>
      </c>
    </row>
    <row r="38" spans="1:1" x14ac:dyDescent="0.2">
      <c r="A38" t="s">
        <v>149</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C1:P21"/>
  <sheetViews>
    <sheetView showGridLines="0" zoomScale="85" zoomScaleNormal="85" workbookViewId="0">
      <selection activeCell="Q27" sqref="Q27"/>
    </sheetView>
  </sheetViews>
  <sheetFormatPr defaultColWidth="8.625" defaultRowHeight="14.25" x14ac:dyDescent="0.2"/>
  <cols>
    <col min="1" max="1" width="2" style="2" customWidth="1"/>
    <col min="2" max="2" width="2.375" style="2" customWidth="1"/>
    <col min="3" max="3" width="4.875" style="2" customWidth="1"/>
    <col min="4" max="4" width="22" style="2" customWidth="1"/>
    <col min="5" max="5" width="23.375" style="2" bestFit="1" customWidth="1"/>
    <col min="6" max="6" width="6.125" style="2" customWidth="1"/>
    <col min="7" max="7" width="19" style="2" customWidth="1"/>
    <col min="8" max="8" width="5.625" style="2" customWidth="1"/>
    <col min="9" max="9" width="4.625" style="2" customWidth="1"/>
    <col min="10" max="10" width="6.125" style="2" customWidth="1"/>
    <col min="11" max="11" width="5" style="2" customWidth="1"/>
    <col min="12" max="12" width="17.125" style="2" customWidth="1"/>
    <col min="13" max="14" width="10" style="2" bestFit="1" customWidth="1"/>
    <col min="15" max="15" width="11.125" style="2" bestFit="1" customWidth="1"/>
    <col min="16" max="16384" width="8.625" style="2"/>
  </cols>
  <sheetData>
    <row r="1" spans="3:16" ht="26.25" x14ac:dyDescent="0.4">
      <c r="C1" s="4" t="s">
        <v>161</v>
      </c>
      <c r="D1" s="4"/>
      <c r="E1" s="4"/>
      <c r="F1" s="4"/>
      <c r="G1" s="4"/>
      <c r="H1" s="4"/>
      <c r="I1" s="4"/>
      <c r="J1" s="4"/>
      <c r="K1" s="4"/>
      <c r="L1" s="4"/>
      <c r="M1" s="4"/>
      <c r="N1" s="4"/>
      <c r="O1" s="4"/>
      <c r="P1" s="4"/>
    </row>
    <row r="2" spans="3:16" ht="14.45" customHeight="1" thickBot="1" x14ac:dyDescent="0.25">
      <c r="D2"/>
      <c r="E2"/>
      <c r="F2"/>
      <c r="G2"/>
      <c r="H2"/>
      <c r="I2"/>
    </row>
    <row r="3" spans="3:16" ht="14.45" customHeight="1" x14ac:dyDescent="0.2">
      <c r="C3" s="212" t="s">
        <v>223</v>
      </c>
      <c r="D3" s="213"/>
      <c r="E3" s="213"/>
      <c r="F3" s="213"/>
      <c r="G3" s="213"/>
      <c r="H3" s="213"/>
      <c r="I3" s="213"/>
      <c r="J3" s="213"/>
      <c r="K3" s="213"/>
      <c r="L3" s="213"/>
      <c r="M3" s="213"/>
      <c r="N3" s="213"/>
      <c r="O3" s="213"/>
      <c r="P3" s="214"/>
    </row>
    <row r="4" spans="3:16" ht="14.45" customHeight="1" x14ac:dyDescent="0.2">
      <c r="C4" s="215"/>
      <c r="D4" s="168"/>
      <c r="E4" s="168"/>
      <c r="F4" s="168"/>
      <c r="G4" s="168"/>
      <c r="H4" s="168"/>
      <c r="I4" s="168"/>
      <c r="J4" s="168"/>
      <c r="K4" s="168"/>
      <c r="L4" s="168"/>
      <c r="M4" s="168"/>
      <c r="N4" s="168"/>
      <c r="O4" s="168"/>
      <c r="P4" s="216"/>
    </row>
    <row r="5" spans="3:16" ht="14.45" customHeight="1" x14ac:dyDescent="0.2">
      <c r="C5" s="215"/>
      <c r="D5" s="168"/>
      <c r="E5" s="168"/>
      <c r="F5" s="168"/>
      <c r="G5" s="168"/>
      <c r="H5" s="168"/>
      <c r="I5" s="168"/>
      <c r="J5" s="168"/>
      <c r="K5" s="168"/>
      <c r="L5" s="168"/>
      <c r="M5" s="168"/>
      <c r="N5" s="168"/>
      <c r="O5" s="168"/>
      <c r="P5" s="216"/>
    </row>
    <row r="6" spans="3:16" ht="14.45" customHeight="1" x14ac:dyDescent="0.2">
      <c r="C6" s="215"/>
      <c r="D6" s="168"/>
      <c r="E6" s="168"/>
      <c r="F6" s="168"/>
      <c r="G6" s="168"/>
      <c r="H6" s="168"/>
      <c r="I6" s="168"/>
      <c r="J6" s="168"/>
      <c r="K6" s="168"/>
      <c r="L6" s="168"/>
      <c r="M6" s="168"/>
      <c r="N6" s="168"/>
      <c r="O6" s="168"/>
      <c r="P6" s="216"/>
    </row>
    <row r="7" spans="3:16" ht="14.45" customHeight="1" x14ac:dyDescent="0.2">
      <c r="C7" s="215"/>
      <c r="D7" s="168"/>
      <c r="E7" s="168"/>
      <c r="F7" s="168"/>
      <c r="G7" s="168"/>
      <c r="H7" s="168"/>
      <c r="I7" s="168"/>
      <c r="J7" s="168"/>
      <c r="K7" s="168"/>
      <c r="L7" s="168"/>
      <c r="M7" s="168"/>
      <c r="N7" s="168"/>
      <c r="O7" s="168"/>
      <c r="P7" s="216"/>
    </row>
    <row r="8" spans="3:16" ht="14.45" customHeight="1" thickBot="1" x14ac:dyDescent="0.25">
      <c r="C8" s="217"/>
      <c r="D8" s="218"/>
      <c r="E8" s="218"/>
      <c r="F8" s="218"/>
      <c r="G8" s="218"/>
      <c r="H8" s="218"/>
      <c r="I8" s="218"/>
      <c r="J8" s="218"/>
      <c r="K8" s="218"/>
      <c r="L8" s="218"/>
      <c r="M8" s="218"/>
      <c r="N8" s="218"/>
      <c r="O8" s="218"/>
      <c r="P8" s="219"/>
    </row>
    <row r="9" spans="3:16" ht="14.45" customHeight="1" thickBot="1" x14ac:dyDescent="0.25">
      <c r="D9" s="25"/>
      <c r="E9" s="25"/>
      <c r="F9" s="25"/>
      <c r="G9" s="25"/>
      <c r="H9" s="25"/>
      <c r="I9" s="25"/>
      <c r="J9" s="25"/>
      <c r="K9" s="25"/>
      <c r="L9" s="25"/>
      <c r="M9" s="25"/>
      <c r="N9" s="25"/>
      <c r="O9" s="25"/>
    </row>
    <row r="10" spans="3:16" ht="14.45" customHeight="1" x14ac:dyDescent="0.2">
      <c r="C10" s="137"/>
      <c r="D10" s="138"/>
      <c r="E10" s="138"/>
      <c r="F10" s="138"/>
      <c r="G10" s="138"/>
      <c r="H10" s="138"/>
      <c r="I10" s="138"/>
      <c r="J10" s="138"/>
      <c r="K10" s="138"/>
      <c r="L10" s="138"/>
      <c r="M10" s="138"/>
      <c r="N10" s="138"/>
      <c r="O10" s="138"/>
      <c r="P10" s="139"/>
    </row>
    <row r="11" spans="3:16" x14ac:dyDescent="0.2">
      <c r="C11" s="140"/>
      <c r="D11" s="3" t="s">
        <v>42</v>
      </c>
      <c r="E11" s="3"/>
      <c r="F11" s="3"/>
      <c r="G11" s="3"/>
      <c r="H11" s="3"/>
      <c r="I11" s="3"/>
      <c r="J11" s="3"/>
      <c r="K11" s="3"/>
      <c r="L11" s="3"/>
      <c r="M11" s="3"/>
      <c r="N11" s="3"/>
      <c r="O11" s="3"/>
      <c r="P11" s="141"/>
    </row>
    <row r="12" spans="3:16" x14ac:dyDescent="0.2">
      <c r="C12" s="140"/>
      <c r="D12" s="26"/>
      <c r="E12"/>
      <c r="F12"/>
      <c r="G12"/>
      <c r="H12"/>
      <c r="I12"/>
      <c r="P12" s="141"/>
    </row>
    <row r="13" spans="3:16" x14ac:dyDescent="0.2">
      <c r="C13" s="140"/>
      <c r="D13" s="26" t="s">
        <v>38</v>
      </c>
      <c r="E13" s="26" t="s">
        <v>41</v>
      </c>
      <c r="F13" s="26" t="s">
        <v>29</v>
      </c>
      <c r="G13" s="26" t="s">
        <v>8</v>
      </c>
      <c r="H13" s="26" t="s">
        <v>30</v>
      </c>
      <c r="I13" s="26" t="s">
        <v>31</v>
      </c>
      <c r="J13" s="27" t="s">
        <v>32</v>
      </c>
      <c r="K13" s="27" t="s">
        <v>33</v>
      </c>
      <c r="L13" s="27" t="s">
        <v>34</v>
      </c>
      <c r="M13" s="27" t="s">
        <v>35</v>
      </c>
      <c r="N13" s="27" t="s">
        <v>36</v>
      </c>
      <c r="O13" s="27" t="s">
        <v>37</v>
      </c>
      <c r="P13" s="141"/>
    </row>
    <row r="14" spans="3:16" x14ac:dyDescent="0.2">
      <c r="C14" s="140"/>
      <c r="D14" s="1">
        <v>12</v>
      </c>
      <c r="E14" s="1" t="s">
        <v>43</v>
      </c>
      <c r="F14" s="7">
        <v>33</v>
      </c>
      <c r="G14" s="8" t="str">
        <f>IF('Beställd utbildning'!$G$22="","",LEFT('Beställd utbildning'!$G$22,2))</f>
        <v/>
      </c>
      <c r="H14" s="8" t="str">
        <f>IF('Beställd utbildning'!$G$26="","FYLL I PROJEKTNUMMER",'Beställd utbildning'!$G$26)</f>
        <v>FYLL I PROJEKTNUMMER</v>
      </c>
      <c r="I14" s="9"/>
      <c r="J14" s="10"/>
      <c r="K14" s="10"/>
      <c r="L14" s="10"/>
      <c r="M14" s="11" t="str">
        <f>"Budget totalt "&amp;'Beställd utbildning'!$G$28</f>
        <v xml:space="preserve">Budget totalt </v>
      </c>
      <c r="N14" s="11" t="str">
        <f>'Beställd utbildning'!$H$23&amp;'Beställd utbildning'!$G$23</f>
        <v/>
      </c>
      <c r="O14" s="12">
        <f>-'Beställd utbildning'!J111</f>
        <v>0</v>
      </c>
      <c r="P14" s="141"/>
    </row>
    <row r="15" spans="3:16" x14ac:dyDescent="0.2">
      <c r="C15" s="140"/>
      <c r="D15" s="1">
        <v>21</v>
      </c>
      <c r="E15" s="1" t="s">
        <v>40</v>
      </c>
      <c r="F15" s="13">
        <v>40</v>
      </c>
      <c r="G15" s="14" t="str">
        <f>IF('Beställd utbildning'!$G$22="","",LEFT('Beställd utbildning'!$G$22,2))</f>
        <v/>
      </c>
      <c r="H15" s="14" t="str">
        <f>IF('Beställd utbildning'!$G$26="","FYLL I PROJEKTNUMMER",'Beställd utbildning'!$G$26)</f>
        <v>FYLL I PROJEKTNUMMER</v>
      </c>
      <c r="I15" s="15"/>
      <c r="J15" s="16"/>
      <c r="K15" s="16"/>
      <c r="L15" s="16"/>
      <c r="M15" s="17" t="str">
        <f>"Budget totalt "&amp;'Beställd utbildning'!$G$28</f>
        <v xml:space="preserve">Budget totalt </v>
      </c>
      <c r="N15" s="17" t="str">
        <f>'Beställd utbildning'!$H$23&amp;'Beställd utbildning'!$G$23</f>
        <v/>
      </c>
      <c r="O15" s="18">
        <f>'Beställd utbildning'!K57</f>
        <v>0</v>
      </c>
      <c r="P15" s="141"/>
    </row>
    <row r="16" spans="3:16" x14ac:dyDescent="0.2">
      <c r="C16" s="140"/>
      <c r="D16" s="1">
        <v>221</v>
      </c>
      <c r="E16" s="1" t="s">
        <v>222</v>
      </c>
      <c r="F16" s="13">
        <v>499</v>
      </c>
      <c r="G16" s="14" t="str">
        <f>IF('Beställd utbildning'!$G$22="","",LEFT('Beställd utbildning'!$G$22,2))</f>
        <v/>
      </c>
      <c r="H16" s="14" t="str">
        <f>IF('Beställd utbildning'!$G$26="","FYLL I PROJEKTNUMMER",'Beställd utbildning'!$G$26)</f>
        <v>FYLL I PROJEKTNUMMER</v>
      </c>
      <c r="I16" s="15"/>
      <c r="J16" s="16"/>
      <c r="K16" s="16"/>
      <c r="L16" s="16"/>
      <c r="M16" s="17" t="str">
        <f>"Budget totalt "&amp;'Beställd utbildning'!$G$28</f>
        <v xml:space="preserve">Budget totalt </v>
      </c>
      <c r="N16" s="17" t="str">
        <f>'Beställd utbildning'!$H$23&amp;'Beställd utbildning'!$G$23</f>
        <v/>
      </c>
      <c r="O16" s="18">
        <f>'Beställd utbildning'!K106</f>
        <v>0</v>
      </c>
      <c r="P16" s="141"/>
    </row>
    <row r="17" spans="3:16" x14ac:dyDescent="0.2">
      <c r="C17" s="140"/>
      <c r="D17" s="1">
        <v>22</v>
      </c>
      <c r="E17" s="1" t="s">
        <v>22</v>
      </c>
      <c r="F17" s="13">
        <v>50</v>
      </c>
      <c r="G17" s="14" t="str">
        <f>IF('Beställd utbildning'!$G$22="","",LEFT('Beställd utbildning'!$G$22,2))</f>
        <v/>
      </c>
      <c r="H17" s="14" t="str">
        <f>IF('Beställd utbildning'!$G$26="","FYLL I PROJEKTNUMMER",'Beställd utbildning'!$G$26)</f>
        <v>FYLL I PROJEKTNUMMER</v>
      </c>
      <c r="I17" s="15"/>
      <c r="J17" s="16"/>
      <c r="K17" s="16"/>
      <c r="L17" s="16"/>
      <c r="M17" s="17" t="str">
        <f>"Budget totalt "&amp;'Beställd utbildning'!$G$28</f>
        <v xml:space="preserve">Budget totalt </v>
      </c>
      <c r="N17" s="17" t="str">
        <f>'Beställd utbildning'!$H$23&amp;'Beställd utbildning'!$G$23</f>
        <v/>
      </c>
      <c r="O17" s="18">
        <f>'Beställd utbildning'!K84</f>
        <v>0</v>
      </c>
      <c r="P17" s="141"/>
    </row>
    <row r="18" spans="3:16" x14ac:dyDescent="0.2">
      <c r="C18" s="140"/>
      <c r="D18" s="1">
        <v>23</v>
      </c>
      <c r="E18" s="1" t="s">
        <v>39</v>
      </c>
      <c r="F18" s="19">
        <v>52</v>
      </c>
      <c r="G18" s="20" t="str">
        <f>IF('Beställd utbildning'!$G$22="","",LEFT('Beställd utbildning'!$G$22,2))</f>
        <v/>
      </c>
      <c r="H18" s="20" t="str">
        <f>IF('Beställd utbildning'!$G$26="","FYLL I PROJEKTNUMMER",'Beställd utbildning'!$G$26)</f>
        <v>FYLL I PROJEKTNUMMER</v>
      </c>
      <c r="I18" s="21"/>
      <c r="J18" s="22"/>
      <c r="K18" s="22"/>
      <c r="L18" s="22"/>
      <c r="M18" s="23" t="str">
        <f>"Budget totalt "&amp;'Beställd utbildning'!$G$28</f>
        <v xml:space="preserve">Budget totalt </v>
      </c>
      <c r="N18" s="23" t="str">
        <f>'Beställd utbildning'!$H$23&amp;'Beställd utbildning'!$G$23</f>
        <v/>
      </c>
      <c r="O18" s="24">
        <f>'Beställd utbildning'!K74</f>
        <v>0</v>
      </c>
      <c r="P18" s="141"/>
    </row>
    <row r="19" spans="3:16" ht="15" thickBot="1" x14ac:dyDescent="0.25">
      <c r="C19" s="142"/>
      <c r="D19" s="143"/>
      <c r="E19" s="143"/>
      <c r="F19" s="144"/>
      <c r="G19" s="144"/>
      <c r="H19" s="144"/>
      <c r="I19" s="144"/>
      <c r="J19" s="145"/>
      <c r="K19" s="145"/>
      <c r="L19" s="145"/>
      <c r="M19" s="145"/>
      <c r="N19" s="145"/>
      <c r="O19" s="146"/>
      <c r="P19" s="147"/>
    </row>
    <row r="20" spans="3:16" x14ac:dyDescent="0.2">
      <c r="C20"/>
      <c r="D20"/>
      <c r="E20"/>
      <c r="F20"/>
      <c r="G20"/>
      <c r="H20"/>
    </row>
    <row r="21" spans="3:16" ht="15" customHeight="1" x14ac:dyDescent="0.2">
      <c r="C21"/>
      <c r="D21"/>
      <c r="E21"/>
      <c r="F21"/>
      <c r="G21"/>
      <c r="H21"/>
    </row>
  </sheetData>
  <mergeCells count="1">
    <mergeCell ref="C3:P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Beställd utbildning</vt:lpstr>
      <vt:lpstr>Tabeller</vt:lpstr>
      <vt:lpstr>Uppföljning Inst</vt:lpstr>
      <vt:lpstr>'Beställd utbildning'!Utskriftsområde</vt:lpstr>
    </vt:vector>
  </TitlesOfParts>
  <Company>Karolinska Institutet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Paavo Ahtiainen</dc:creator>
  <cp:lastModifiedBy>Tove Älvemark Asp</cp:lastModifiedBy>
  <cp:lastPrinted>2019-01-10T14:14:53Z</cp:lastPrinted>
  <dcterms:created xsi:type="dcterms:W3CDTF">2017-02-10T08:18:35Z</dcterms:created>
  <dcterms:modified xsi:type="dcterms:W3CDTF">2024-01-25T11:55:17Z</dcterms:modified>
</cp:coreProperties>
</file>