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codeName="ThisWorkbook"/>
  <xr:revisionPtr revIDLastSave="41" documentId="8_{3590451C-C7C7-472F-BB59-B94B3EFC899C}" xr6:coauthVersionLast="47" xr6:coauthVersionMax="47" xr10:uidLastSave="{64C6DB4F-548B-4443-AD05-C46E2C92B3E1}"/>
  <workbookProtection workbookAlgorithmName="SHA-512" workbookHashValue="GcrKLcb+4YwqS19WKUZEx+bzBoublr7984kCJmaTbV6tsFs4jqdAVGQk4UFqe478Xkb2csHBERZObSsfUlgckQ==" workbookSaltValue="PIY2BLGlF1EtOfZ1gW0Qfw==" workbookSpinCount="100000" lockStructure="1"/>
  <bookViews>
    <workbookView xWindow="-28920" yWindow="-120" windowWidth="29040" windowHeight="17640" firstSheet="3" activeTab="3" xr2:uid="{00000000-000D-0000-FFFF-FFFF00000000}"/>
  </bookViews>
  <sheets>
    <sheet name="Introduktion" sheetId="1" state="hidden" r:id="rId1"/>
    <sheet name="Steg 0" sheetId="4" state="hidden" r:id="rId2"/>
    <sheet name="Steg 1" sheetId="6" state="hidden" r:id="rId3"/>
    <sheet name="Riskanalys" sheetId="9" r:id="rId4"/>
    <sheet name="Informationstyper" sheetId="8" state="hidden" r:id="rId5"/>
    <sheet name="Konsekvensnivåer" sheetId="7" state="hidden" r:id="rId6"/>
    <sheet name="Data" sheetId="10" state="hidden" r:id="rId7"/>
    <sheet name="Steg 3.A" sheetId="11" state="hidden" r:id="rId8"/>
    <sheet name="Steg 3.B" sheetId="12" state="hidden" r:id="rId9"/>
    <sheet name="Steg 3.C" sheetId="13" state="hidden" r:id="rId10"/>
    <sheet name="Steg 4" sheetId="5" state="hidden" r:id="rId11"/>
  </sheets>
  <definedNames>
    <definedName name="_xlnm._FilterDatabase" localSheetId="7" hidden="1">'Steg 3.A'!$A$1:$P$220</definedName>
    <definedName name="_xlnm._FilterDatabase" localSheetId="8" hidden="1">'Steg 3.B'!$A$1:$O$230</definedName>
    <definedName name="_Hlk182405915" localSheetId="5">Konsekvensnivåer!$A$3</definedName>
    <definedName name="_Toc182297546" localSheetId="0">Introduktion!#REF!</definedName>
    <definedName name="_Toc182297547" localSheetId="0">Introduktion!#REF!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6" l="1"/>
  <c r="B13" i="6"/>
  <c r="B9" i="6"/>
  <c r="B10" i="6"/>
  <c r="B11" i="6"/>
  <c r="B12" i="6"/>
  <c r="B15" i="6"/>
  <c r="B16" i="6"/>
  <c r="B17" i="6"/>
  <c r="B18" i="6"/>
  <c r="B19" i="6"/>
  <c r="B20" i="6"/>
  <c r="B21" i="6"/>
  <c r="B22" i="6"/>
  <c r="B23" i="6"/>
  <c r="B24" i="6"/>
  <c r="B25" i="6"/>
  <c r="B26" i="6"/>
  <c r="B27" i="6"/>
  <c r="B28" i="6"/>
  <c r="B29" i="6"/>
  <c r="B30" i="6"/>
  <c r="B31" i="6"/>
  <c r="B32" i="6"/>
  <c r="Q208" i="11"/>
  <c r="Q209" i="11"/>
  <c r="Q210" i="11"/>
  <c r="Q211" i="11"/>
  <c r="Q212" i="11"/>
  <c r="Q213" i="11"/>
  <c r="Q214" i="11"/>
  <c r="Q215" i="11"/>
  <c r="Q216" i="11"/>
  <c r="Q217" i="11"/>
  <c r="Q218" i="11"/>
  <c r="Q219" i="11"/>
  <c r="Q220" i="11"/>
  <c r="Q221" i="11"/>
  <c r="Q222" i="11"/>
  <c r="Q223" i="11"/>
  <c r="Q224" i="11"/>
  <c r="Q225" i="11"/>
  <c r="Q207" i="11"/>
  <c r="Q122" i="11"/>
  <c r="Q123" i="11"/>
  <c r="Q124" i="11"/>
  <c r="Q125" i="11"/>
  <c r="Q126" i="11"/>
  <c r="Q127" i="11"/>
  <c r="Q128" i="11"/>
  <c r="Q129" i="11"/>
  <c r="Q130" i="11"/>
  <c r="Q131" i="11"/>
  <c r="Q132" i="11"/>
  <c r="Q133" i="11"/>
  <c r="Q134" i="11"/>
  <c r="Q135" i="11"/>
  <c r="Q136" i="11"/>
  <c r="Q137" i="11"/>
  <c r="Q138" i="11"/>
  <c r="Q139" i="11"/>
  <c r="Q140" i="11"/>
  <c r="Q141" i="11"/>
  <c r="Q142" i="11"/>
  <c r="Q143" i="11"/>
  <c r="Q144" i="11"/>
  <c r="Q145" i="11"/>
  <c r="Q146" i="11"/>
  <c r="Q147" i="11"/>
  <c r="Q148" i="11"/>
  <c r="Q149" i="11"/>
  <c r="Q150" i="11"/>
  <c r="Q151" i="11"/>
  <c r="Q152" i="11"/>
  <c r="Q153" i="11"/>
  <c r="Q154" i="11"/>
  <c r="Q155" i="11"/>
  <c r="Q156" i="11"/>
  <c r="Q157" i="11"/>
  <c r="Q158" i="11"/>
  <c r="Q159" i="11"/>
  <c r="Q160" i="11"/>
  <c r="Q161" i="11"/>
  <c r="Q162" i="11"/>
  <c r="Q163" i="11"/>
  <c r="Q164" i="11"/>
  <c r="Q165" i="11"/>
  <c r="Q166" i="11"/>
  <c r="Q167" i="11"/>
  <c r="Q168" i="11"/>
  <c r="Q169" i="11"/>
  <c r="Q170" i="11"/>
  <c r="Q171" i="11"/>
  <c r="Q172" i="11"/>
  <c r="Q173" i="11"/>
  <c r="Q174" i="11"/>
  <c r="Q175" i="11"/>
  <c r="Q176" i="11"/>
  <c r="Q177" i="11"/>
  <c r="Q178" i="11"/>
  <c r="Q179" i="11"/>
  <c r="Q180" i="11"/>
  <c r="Q181" i="11"/>
  <c r="Q182" i="11"/>
  <c r="Q183" i="11"/>
  <c r="Q184" i="11"/>
  <c r="Q185" i="11"/>
  <c r="Q186" i="11"/>
  <c r="Q187" i="11"/>
  <c r="Q188" i="11"/>
  <c r="Q189" i="11"/>
  <c r="Q190" i="11"/>
  <c r="Q191" i="11"/>
  <c r="Q192" i="11"/>
  <c r="Q193" i="11"/>
  <c r="Q194" i="11"/>
  <c r="Q195" i="11"/>
  <c r="Q196" i="11"/>
  <c r="Q197" i="11"/>
  <c r="Q198" i="11"/>
  <c r="Q199" i="11"/>
  <c r="Q200" i="11"/>
  <c r="Q201" i="11"/>
  <c r="Q202" i="11"/>
  <c r="Q203" i="11"/>
  <c r="Q204" i="11"/>
  <c r="Q205" i="11"/>
  <c r="Q121" i="11"/>
  <c r="Q116" i="11"/>
  <c r="Q117" i="11"/>
  <c r="Q118" i="11"/>
  <c r="Q119" i="11"/>
  <c r="Q115" i="11"/>
  <c r="Q106" i="11"/>
  <c r="Q107" i="11"/>
  <c r="Q108" i="11"/>
  <c r="Q109" i="11"/>
  <c r="Q110" i="11"/>
  <c r="Q111" i="11"/>
  <c r="Q112" i="11"/>
  <c r="Q113" i="11"/>
  <c r="Q105" i="11"/>
  <c r="Q4" i="11"/>
  <c r="Q5" i="11"/>
  <c r="Q6" i="11"/>
  <c r="Q7" i="11"/>
  <c r="Q8" i="11"/>
  <c r="Q9" i="11"/>
  <c r="Q10" i="11"/>
  <c r="Q11" i="11"/>
  <c r="Q12" i="11"/>
  <c r="Q13" i="11"/>
  <c r="Q14" i="11"/>
  <c r="Q15" i="11"/>
  <c r="Q16" i="11"/>
  <c r="Q17" i="11"/>
  <c r="Q18" i="11"/>
  <c r="Q19" i="11"/>
  <c r="Q20" i="11"/>
  <c r="Q21" i="11"/>
  <c r="Q22" i="11"/>
  <c r="Q23" i="11"/>
  <c r="Q24" i="11"/>
  <c r="Q25" i="11"/>
  <c r="Q26" i="11"/>
  <c r="Q27" i="11"/>
  <c r="Q28" i="11"/>
  <c r="Q29" i="11"/>
  <c r="Q30" i="11"/>
  <c r="Q31" i="11"/>
  <c r="Q32" i="11"/>
  <c r="Q33" i="11"/>
  <c r="Q34" i="11"/>
  <c r="Q35" i="11"/>
  <c r="Q36" i="11"/>
  <c r="Q37" i="11"/>
  <c r="Q38" i="11"/>
  <c r="Q39" i="11"/>
  <c r="Q40" i="11"/>
  <c r="Q41" i="11"/>
  <c r="Q42" i="11"/>
  <c r="Q43" i="11"/>
  <c r="Q44" i="11"/>
  <c r="Q45" i="11"/>
  <c r="Q46" i="11"/>
  <c r="Q47" i="11"/>
  <c r="Q48" i="11"/>
  <c r="Q49" i="11"/>
  <c r="Q50" i="11"/>
  <c r="Q51" i="11"/>
  <c r="Q52" i="11"/>
  <c r="Q53" i="11"/>
  <c r="Q54" i="11"/>
  <c r="Q55" i="11"/>
  <c r="Q56" i="11"/>
  <c r="Q57" i="11"/>
  <c r="Q58" i="11"/>
  <c r="Q59" i="11"/>
  <c r="Q60" i="11"/>
  <c r="Q61" i="11"/>
  <c r="Q62" i="11"/>
  <c r="Q63" i="11"/>
  <c r="Q64" i="11"/>
  <c r="Q65" i="11"/>
  <c r="Q66" i="11"/>
  <c r="Q67" i="11"/>
  <c r="Q68" i="11"/>
  <c r="Q69" i="11"/>
  <c r="Q70" i="11"/>
  <c r="Q71" i="11"/>
  <c r="Q72" i="11"/>
  <c r="Q73" i="11"/>
  <c r="Q74" i="11"/>
  <c r="Q75" i="11"/>
  <c r="Q76" i="11"/>
  <c r="Q77" i="11"/>
  <c r="Q78" i="11"/>
  <c r="Q79" i="11"/>
  <c r="Q80" i="11"/>
  <c r="Q81" i="11"/>
  <c r="Q82" i="11"/>
  <c r="Q83" i="11"/>
  <c r="Q84" i="11"/>
  <c r="Q85" i="11"/>
  <c r="Q86" i="11"/>
  <c r="Q87" i="11"/>
  <c r="Q88" i="11"/>
  <c r="Q89" i="11"/>
  <c r="Q90" i="11"/>
  <c r="Q91" i="11"/>
  <c r="Q92" i="11"/>
  <c r="Q93" i="11"/>
  <c r="Q94" i="11"/>
  <c r="Q95" i="11"/>
  <c r="Q96" i="11"/>
  <c r="Q97" i="11"/>
  <c r="Q98" i="11"/>
  <c r="Q99" i="11"/>
  <c r="Q100" i="11"/>
  <c r="Q101" i="11"/>
  <c r="Q102" i="11"/>
  <c r="Q103" i="11"/>
  <c r="Q3" i="11"/>
  <c r="V88" i="11"/>
  <c r="W88" i="11"/>
  <c r="V51" i="11"/>
  <c r="W51" i="11"/>
  <c r="V52" i="11"/>
  <c r="W52" i="11"/>
  <c r="V32" i="11"/>
  <c r="W32" i="11"/>
  <c r="V208" i="11" l="1"/>
  <c r="W208" i="11"/>
  <c r="V209" i="11"/>
  <c r="W209" i="11"/>
  <c r="V210" i="11"/>
  <c r="W210" i="11"/>
  <c r="V211" i="11"/>
  <c r="W211" i="11"/>
  <c r="V212" i="11"/>
  <c r="W212" i="11"/>
  <c r="V213" i="11"/>
  <c r="W213" i="11"/>
  <c r="V214" i="11"/>
  <c r="W214" i="11"/>
  <c r="V215" i="11"/>
  <c r="W215" i="11"/>
  <c r="V216" i="11"/>
  <c r="W216" i="11"/>
  <c r="V217" i="11"/>
  <c r="W217" i="11"/>
  <c r="V218" i="11"/>
  <c r="W218" i="11"/>
  <c r="V219" i="11"/>
  <c r="W219" i="11"/>
  <c r="V220" i="11"/>
  <c r="W220" i="11"/>
  <c r="V221" i="11"/>
  <c r="W221" i="11"/>
  <c r="V222" i="11"/>
  <c r="W222" i="11"/>
  <c r="V223" i="11"/>
  <c r="W223" i="11"/>
  <c r="V224" i="11"/>
  <c r="W224" i="11"/>
  <c r="V225" i="11"/>
  <c r="W225" i="11"/>
  <c r="W207" i="11"/>
  <c r="V207" i="11"/>
  <c r="V204" i="11" l="1"/>
  <c r="V122" i="11" l="1"/>
  <c r="W122" i="11"/>
  <c r="V123" i="11"/>
  <c r="W123" i="11"/>
  <c r="V124" i="11"/>
  <c r="W124" i="11"/>
  <c r="V125" i="11"/>
  <c r="W125" i="11"/>
  <c r="V126" i="11"/>
  <c r="W126" i="11"/>
  <c r="V127" i="11"/>
  <c r="W127" i="11"/>
  <c r="V128" i="11"/>
  <c r="W128" i="11"/>
  <c r="V129" i="11"/>
  <c r="W129" i="11"/>
  <c r="V130" i="11"/>
  <c r="W130" i="11"/>
  <c r="V131" i="11"/>
  <c r="W131" i="11"/>
  <c r="V132" i="11"/>
  <c r="W132" i="11"/>
  <c r="V133" i="11"/>
  <c r="W133" i="11"/>
  <c r="V134" i="11"/>
  <c r="W134" i="11"/>
  <c r="V135" i="11"/>
  <c r="W135" i="11"/>
  <c r="V136" i="11"/>
  <c r="W136" i="11"/>
  <c r="V137" i="11"/>
  <c r="W137" i="11"/>
  <c r="V138" i="11"/>
  <c r="W138" i="11"/>
  <c r="V139" i="11"/>
  <c r="W139" i="11"/>
  <c r="V140" i="11"/>
  <c r="W140" i="11"/>
  <c r="V141" i="11"/>
  <c r="W141" i="11"/>
  <c r="V142" i="11"/>
  <c r="W142" i="11"/>
  <c r="V143" i="11"/>
  <c r="W143" i="11"/>
  <c r="V144" i="11"/>
  <c r="W144" i="11"/>
  <c r="V145" i="11"/>
  <c r="W145" i="11"/>
  <c r="V146" i="11"/>
  <c r="W146" i="11"/>
  <c r="V147" i="11"/>
  <c r="W147" i="11"/>
  <c r="V148" i="11"/>
  <c r="W148" i="11"/>
  <c r="V149" i="11"/>
  <c r="W149" i="11"/>
  <c r="V150" i="11"/>
  <c r="W150" i="11"/>
  <c r="V151" i="11"/>
  <c r="W151" i="11"/>
  <c r="V152" i="11"/>
  <c r="W152" i="11"/>
  <c r="V153" i="11"/>
  <c r="W153" i="11"/>
  <c r="V154" i="11"/>
  <c r="W154" i="11"/>
  <c r="V180" i="11"/>
  <c r="W180" i="11"/>
  <c r="V155" i="11"/>
  <c r="W155" i="11"/>
  <c r="V156" i="11"/>
  <c r="W156" i="11"/>
  <c r="V157" i="11"/>
  <c r="W157" i="11"/>
  <c r="V158" i="11"/>
  <c r="W158" i="11"/>
  <c r="V159" i="11"/>
  <c r="W159" i="11"/>
  <c r="V160" i="11"/>
  <c r="W160" i="11"/>
  <c r="V161" i="11"/>
  <c r="W161" i="11"/>
  <c r="V162" i="11"/>
  <c r="W162" i="11"/>
  <c r="V163" i="11"/>
  <c r="W163" i="11"/>
  <c r="V164" i="11"/>
  <c r="W164" i="11"/>
  <c r="V165" i="11"/>
  <c r="W165" i="11"/>
  <c r="V166" i="11"/>
  <c r="W166" i="11"/>
  <c r="V167" i="11"/>
  <c r="W167" i="11"/>
  <c r="V168" i="11"/>
  <c r="W168" i="11"/>
  <c r="V169" i="11"/>
  <c r="W169" i="11"/>
  <c r="V170" i="11"/>
  <c r="W170" i="11"/>
  <c r="V171" i="11"/>
  <c r="W171" i="11"/>
  <c r="V172" i="11"/>
  <c r="W172" i="11"/>
  <c r="V173" i="11"/>
  <c r="W173" i="11"/>
  <c r="V174" i="11"/>
  <c r="W174" i="11"/>
  <c r="V175" i="11"/>
  <c r="W175" i="11"/>
  <c r="V176" i="11"/>
  <c r="W176" i="11"/>
  <c r="V177" i="11"/>
  <c r="W177" i="11"/>
  <c r="V178" i="11"/>
  <c r="W178" i="11"/>
  <c r="V179" i="11"/>
  <c r="W179" i="11"/>
  <c r="V181" i="11"/>
  <c r="W181" i="11"/>
  <c r="V182" i="11"/>
  <c r="W182" i="11"/>
  <c r="V183" i="11"/>
  <c r="W183" i="11"/>
  <c r="V184" i="11"/>
  <c r="W184" i="11"/>
  <c r="V185" i="11"/>
  <c r="W185" i="11"/>
  <c r="V186" i="11"/>
  <c r="W186" i="11"/>
  <c r="V187" i="11"/>
  <c r="W187" i="11"/>
  <c r="V188" i="11"/>
  <c r="W188" i="11"/>
  <c r="V189" i="11"/>
  <c r="W189" i="11"/>
  <c r="V190" i="11"/>
  <c r="W190" i="11"/>
  <c r="V191" i="11"/>
  <c r="W191" i="11"/>
  <c r="V192" i="11"/>
  <c r="W192" i="11"/>
  <c r="V193" i="11"/>
  <c r="W193" i="11"/>
  <c r="V194" i="11"/>
  <c r="W194" i="11"/>
  <c r="V195" i="11"/>
  <c r="W195" i="11"/>
  <c r="V196" i="11"/>
  <c r="W196" i="11"/>
  <c r="V197" i="11"/>
  <c r="W197" i="11"/>
  <c r="V198" i="11"/>
  <c r="W198" i="11"/>
  <c r="V200" i="11"/>
  <c r="W200" i="11"/>
  <c r="V201" i="11"/>
  <c r="W201" i="11"/>
  <c r="V202" i="11"/>
  <c r="W202" i="11"/>
  <c r="V199" i="11"/>
  <c r="W199" i="11"/>
  <c r="V203" i="11"/>
  <c r="W203" i="11"/>
  <c r="W204" i="11"/>
  <c r="V205" i="11"/>
  <c r="W205" i="11"/>
  <c r="V4" i="11"/>
  <c r="W4" i="11"/>
  <c r="V5" i="11"/>
  <c r="W5" i="11"/>
  <c r="V6" i="11"/>
  <c r="W6" i="11"/>
  <c r="V7" i="11"/>
  <c r="W7" i="11"/>
  <c r="V8" i="11"/>
  <c r="W8" i="11"/>
  <c r="W121" i="11"/>
  <c r="V121" i="11"/>
  <c r="V116" i="11"/>
  <c r="W116" i="11"/>
  <c r="V117" i="11"/>
  <c r="W117" i="11"/>
  <c r="V118" i="11"/>
  <c r="W118" i="11"/>
  <c r="V119" i="11"/>
  <c r="W119" i="11"/>
  <c r="W115" i="11"/>
  <c r="V115" i="11"/>
  <c r="V106" i="11"/>
  <c r="W106" i="11"/>
  <c r="V107" i="11"/>
  <c r="W107" i="11"/>
  <c r="V108" i="11"/>
  <c r="W108" i="11"/>
  <c r="V109" i="11"/>
  <c r="W109" i="11"/>
  <c r="V78" i="11"/>
  <c r="W78" i="11"/>
  <c r="V110" i="11"/>
  <c r="W110" i="11"/>
  <c r="V111" i="11"/>
  <c r="W111" i="11"/>
  <c r="V112" i="11"/>
  <c r="W112" i="11"/>
  <c r="V113" i="11"/>
  <c r="W113" i="11"/>
  <c r="W105" i="11"/>
  <c r="V105" i="11"/>
  <c r="V9" i="11"/>
  <c r="W9" i="11"/>
  <c r="V10" i="11"/>
  <c r="W10" i="11"/>
  <c r="V11" i="11"/>
  <c r="W11" i="11"/>
  <c r="V12" i="11"/>
  <c r="W12" i="11"/>
  <c r="V13" i="11"/>
  <c r="W13" i="11"/>
  <c r="V14" i="11"/>
  <c r="W14" i="11"/>
  <c r="V15" i="11"/>
  <c r="W15" i="11"/>
  <c r="V16" i="11"/>
  <c r="W16" i="11"/>
  <c r="V17" i="11"/>
  <c r="W17" i="11"/>
  <c r="V18" i="11"/>
  <c r="W18" i="11"/>
  <c r="V19" i="11"/>
  <c r="W19" i="11"/>
  <c r="V20" i="11"/>
  <c r="W20" i="11"/>
  <c r="V21" i="11"/>
  <c r="W21" i="11"/>
  <c r="V22" i="11"/>
  <c r="W22" i="11"/>
  <c r="V23" i="11"/>
  <c r="W23" i="11"/>
  <c r="V24" i="11"/>
  <c r="W24" i="11"/>
  <c r="V25" i="11"/>
  <c r="W25" i="11"/>
  <c r="V26" i="11"/>
  <c r="W26" i="11"/>
  <c r="V27" i="11"/>
  <c r="W27" i="11"/>
  <c r="V28" i="11"/>
  <c r="W28" i="11"/>
  <c r="V29" i="11"/>
  <c r="W29" i="11"/>
  <c r="V30" i="11"/>
  <c r="W30" i="11"/>
  <c r="V31" i="11"/>
  <c r="W31" i="11"/>
  <c r="V33" i="11"/>
  <c r="W33" i="11"/>
  <c r="V34" i="11"/>
  <c r="W34" i="11"/>
  <c r="V35" i="11"/>
  <c r="W35" i="11"/>
  <c r="V36" i="11"/>
  <c r="W36" i="11"/>
  <c r="V37" i="11"/>
  <c r="W37" i="11"/>
  <c r="V38" i="11"/>
  <c r="W38" i="11"/>
  <c r="V39" i="11"/>
  <c r="W39" i="11"/>
  <c r="V40" i="11"/>
  <c r="W40" i="11"/>
  <c r="V41" i="11"/>
  <c r="W41" i="11"/>
  <c r="V42" i="11"/>
  <c r="W42" i="11"/>
  <c r="V43" i="11"/>
  <c r="W43" i="11"/>
  <c r="V44" i="11"/>
  <c r="W44" i="11"/>
  <c r="V45" i="11"/>
  <c r="W45" i="11"/>
  <c r="V46" i="11"/>
  <c r="W46" i="11"/>
  <c r="V47" i="11"/>
  <c r="W47" i="11"/>
  <c r="V48" i="11"/>
  <c r="W48" i="11"/>
  <c r="V49" i="11"/>
  <c r="W49" i="11"/>
  <c r="V50" i="11"/>
  <c r="W50" i="11"/>
  <c r="V53" i="11"/>
  <c r="W53" i="11"/>
  <c r="V54" i="11"/>
  <c r="W54" i="11"/>
  <c r="V55" i="11"/>
  <c r="W55" i="11"/>
  <c r="V56" i="11"/>
  <c r="W56" i="11"/>
  <c r="V57" i="11"/>
  <c r="W57" i="11"/>
  <c r="V58" i="11"/>
  <c r="W58" i="11"/>
  <c r="V59" i="11"/>
  <c r="W59" i="11"/>
  <c r="V60" i="11"/>
  <c r="W60" i="11"/>
  <c r="V61" i="11"/>
  <c r="W61" i="11"/>
  <c r="V62" i="11"/>
  <c r="W62" i="11"/>
  <c r="V63" i="11"/>
  <c r="W63" i="11"/>
  <c r="V64" i="11"/>
  <c r="W64" i="11"/>
  <c r="V65" i="11"/>
  <c r="W65" i="11"/>
  <c r="V66" i="11"/>
  <c r="W66" i="11"/>
  <c r="V67" i="11"/>
  <c r="W67" i="11"/>
  <c r="V68" i="11"/>
  <c r="W68" i="11"/>
  <c r="V69" i="11"/>
  <c r="W69" i="11"/>
  <c r="V70" i="11"/>
  <c r="W70" i="11"/>
  <c r="V71" i="11"/>
  <c r="W71" i="11"/>
  <c r="V72" i="11"/>
  <c r="W72" i="11"/>
  <c r="V73" i="11"/>
  <c r="W73" i="11"/>
  <c r="V74" i="11"/>
  <c r="W74" i="11"/>
  <c r="V75" i="11"/>
  <c r="W75" i="11"/>
  <c r="V76" i="11"/>
  <c r="W76" i="11"/>
  <c r="V77" i="11"/>
  <c r="W77" i="11"/>
  <c r="V79" i="11"/>
  <c r="W79" i="11"/>
  <c r="V80" i="11"/>
  <c r="W80" i="11"/>
  <c r="V81" i="11"/>
  <c r="W81" i="11"/>
  <c r="V82" i="11"/>
  <c r="W82" i="11"/>
  <c r="V83" i="11"/>
  <c r="W83" i="11"/>
  <c r="V84" i="11"/>
  <c r="W84" i="11"/>
  <c r="V85" i="11"/>
  <c r="W85" i="11"/>
  <c r="V86" i="11"/>
  <c r="W86" i="11"/>
  <c r="V87" i="11"/>
  <c r="W87" i="11"/>
  <c r="V89" i="11"/>
  <c r="W89" i="11"/>
  <c r="V90" i="11"/>
  <c r="W90" i="11"/>
  <c r="V91" i="11"/>
  <c r="W91" i="11"/>
  <c r="V92" i="11"/>
  <c r="W92" i="11"/>
  <c r="V93" i="11"/>
  <c r="W93" i="11"/>
  <c r="V94" i="11"/>
  <c r="W94" i="11"/>
  <c r="V95" i="11"/>
  <c r="W95" i="11"/>
  <c r="V96" i="11"/>
  <c r="W96" i="11"/>
  <c r="V97" i="11"/>
  <c r="W97" i="11"/>
  <c r="V98" i="11"/>
  <c r="W98" i="11"/>
  <c r="V99" i="11"/>
  <c r="W99" i="11"/>
  <c r="V100" i="11"/>
  <c r="W100" i="11"/>
  <c r="V101" i="11"/>
  <c r="W101" i="11"/>
  <c r="V102" i="11"/>
  <c r="W102" i="11"/>
  <c r="V103" i="11"/>
  <c r="W103" i="11"/>
  <c r="W3" i="11"/>
  <c r="V3" i="11"/>
  <c r="D9" i="9"/>
  <c r="F9" i="9"/>
  <c r="G9" i="9"/>
  <c r="H9" i="9" s="1"/>
  <c r="F9" i="6" l="1"/>
  <c r="F10" i="6"/>
  <c r="F11" i="6"/>
  <c r="F12" i="6"/>
  <c r="F13" i="6"/>
  <c r="F14" i="6"/>
  <c r="F15" i="6"/>
  <c r="F16" i="6"/>
  <c r="F17" i="6"/>
  <c r="F18" i="6"/>
  <c r="F19" i="6"/>
  <c r="F20" i="6"/>
  <c r="F21" i="6"/>
  <c r="F22" i="6"/>
  <c r="F23" i="6"/>
  <c r="F24" i="6"/>
  <c r="F25" i="6"/>
  <c r="F26" i="6"/>
  <c r="F27" i="6"/>
  <c r="F28" i="6"/>
  <c r="F29" i="6"/>
  <c r="F30" i="6"/>
  <c r="F31" i="6"/>
  <c r="F32" i="6"/>
  <c r="E9" i="6"/>
  <c r="E10" i="6"/>
  <c r="E11" i="6"/>
  <c r="E12" i="6"/>
  <c r="E13" i="6"/>
  <c r="E14" i="6"/>
  <c r="E15" i="6"/>
  <c r="E16" i="6"/>
  <c r="E17" i="6"/>
  <c r="E18" i="6"/>
  <c r="E19" i="6"/>
  <c r="E20" i="6"/>
  <c r="E21" i="6"/>
  <c r="E22" i="6"/>
  <c r="E23" i="6"/>
  <c r="E24" i="6"/>
  <c r="E25" i="6"/>
  <c r="E26" i="6"/>
  <c r="E27" i="6"/>
  <c r="E28" i="6"/>
  <c r="E29" i="6"/>
  <c r="E30" i="6"/>
  <c r="E31" i="6"/>
  <c r="E32" i="6"/>
  <c r="D9" i="6"/>
  <c r="D10" i="6"/>
  <c r="D11" i="6"/>
  <c r="D12" i="6"/>
  <c r="D13" i="6"/>
  <c r="D14" i="6"/>
  <c r="D15" i="6"/>
  <c r="D16" i="6"/>
  <c r="D17" i="6"/>
  <c r="D18" i="6"/>
  <c r="D19" i="6"/>
  <c r="D20" i="6"/>
  <c r="D21" i="6"/>
  <c r="D22" i="6"/>
  <c r="D23" i="6"/>
  <c r="D24" i="6"/>
  <c r="D25" i="6"/>
  <c r="D26" i="6"/>
  <c r="D27" i="6"/>
  <c r="D28" i="6"/>
  <c r="D29" i="6"/>
  <c r="D30" i="6"/>
  <c r="D31" i="6"/>
  <c r="D32" i="6"/>
  <c r="C9" i="6"/>
  <c r="C10" i="6"/>
  <c r="C11" i="6"/>
  <c r="C12" i="6"/>
  <c r="C13" i="6"/>
  <c r="C14" i="6"/>
  <c r="C15" i="6"/>
  <c r="C16" i="6"/>
  <c r="C17" i="6"/>
  <c r="C18" i="6"/>
  <c r="C19" i="6"/>
  <c r="C20" i="6"/>
  <c r="C21" i="6"/>
  <c r="C22" i="6"/>
  <c r="C23" i="6"/>
  <c r="C24" i="6"/>
  <c r="C25" i="6"/>
  <c r="C26" i="6"/>
  <c r="C27" i="6"/>
  <c r="C28" i="6"/>
  <c r="C29" i="6"/>
  <c r="C30" i="6"/>
  <c r="C31" i="6"/>
  <c r="C32" i="6"/>
  <c r="B37" i="6"/>
  <c r="B38" i="6"/>
  <c r="B39" i="6"/>
  <c r="B40" i="6"/>
  <c r="B41" i="6"/>
  <c r="F10" i="9"/>
  <c r="K3" i="6" l="1"/>
  <c r="M3" i="6"/>
  <c r="L3" i="6"/>
  <c r="J3" i="6"/>
  <c r="R88" i="11" s="1"/>
  <c r="G10" i="9"/>
  <c r="H10" i="9" s="1"/>
  <c r="G11" i="9"/>
  <c r="H11" i="9" s="1"/>
  <c r="G12" i="9"/>
  <c r="H12" i="9" s="1"/>
  <c r="G13" i="9"/>
  <c r="H13" i="9" s="1"/>
  <c r="G14" i="9"/>
  <c r="H14" i="9" s="1"/>
  <c r="G15" i="9"/>
  <c r="H15" i="9" s="1"/>
  <c r="G16" i="9"/>
  <c r="H16" i="9" s="1"/>
  <c r="G17" i="9"/>
  <c r="H17" i="9" s="1"/>
  <c r="G18" i="9"/>
  <c r="H18" i="9" s="1"/>
  <c r="G19" i="9"/>
  <c r="H19" i="9" s="1"/>
  <c r="G20" i="9"/>
  <c r="H20" i="9" s="1"/>
  <c r="G21" i="9"/>
  <c r="H21" i="9" s="1"/>
  <c r="G22" i="9"/>
  <c r="H22" i="9" s="1"/>
  <c r="G23" i="9"/>
  <c r="H23" i="9" s="1"/>
  <c r="G24" i="9"/>
  <c r="H24" i="9" s="1"/>
  <c r="G25" i="9"/>
  <c r="H25" i="9" s="1"/>
  <c r="G26" i="9"/>
  <c r="H26" i="9" s="1"/>
  <c r="G27" i="9"/>
  <c r="H27" i="9" s="1"/>
  <c r="G28" i="9"/>
  <c r="H28" i="9" s="1"/>
  <c r="G29" i="9"/>
  <c r="H29" i="9" s="1"/>
  <c r="D11" i="9"/>
  <c r="F11" i="9"/>
  <c r="F12" i="9"/>
  <c r="F13" i="9"/>
  <c r="F14" i="9"/>
  <c r="F15" i="9"/>
  <c r="F16" i="9"/>
  <c r="F17" i="9"/>
  <c r="F18" i="9"/>
  <c r="F19" i="9"/>
  <c r="F20" i="9"/>
  <c r="F21" i="9"/>
  <c r="F22" i="9"/>
  <c r="F23" i="9"/>
  <c r="F24" i="9"/>
  <c r="F25" i="9"/>
  <c r="F26" i="9"/>
  <c r="F27" i="9"/>
  <c r="F28" i="9"/>
  <c r="F29" i="9"/>
  <c r="D10" i="9"/>
  <c r="D12" i="9"/>
  <c r="D13" i="9"/>
  <c r="D14" i="9"/>
  <c r="D15" i="9"/>
  <c r="D16" i="9"/>
  <c r="D17" i="9"/>
  <c r="D18" i="9"/>
  <c r="D19" i="9"/>
  <c r="D20" i="9"/>
  <c r="D21" i="9"/>
  <c r="D22" i="9"/>
  <c r="D23" i="9"/>
  <c r="D24" i="9"/>
  <c r="D25" i="9"/>
  <c r="D26" i="9"/>
  <c r="D27" i="9"/>
  <c r="D28" i="9"/>
  <c r="D29" i="9"/>
  <c r="R59" i="11" l="1"/>
  <c r="R66" i="11"/>
  <c r="R72" i="11"/>
  <c r="R16" i="11"/>
  <c r="R149" i="11"/>
  <c r="R15" i="11"/>
  <c r="R195" i="11"/>
  <c r="R186" i="11"/>
  <c r="R147" i="11"/>
  <c r="R161" i="11"/>
  <c r="R110" i="11"/>
  <c r="R138" i="11"/>
  <c r="R217" i="11"/>
  <c r="R118" i="11"/>
  <c r="R46" i="11"/>
  <c r="R25" i="11"/>
  <c r="R137" i="11"/>
  <c r="R175" i="11"/>
  <c r="R135" i="11"/>
  <c r="R121" i="11"/>
  <c r="R134" i="11"/>
  <c r="R35" i="11"/>
  <c r="R83" i="11"/>
  <c r="R131" i="11"/>
  <c r="R129" i="11"/>
  <c r="R132" i="11"/>
  <c r="R76" i="11"/>
  <c r="R61" i="11"/>
  <c r="R184" i="11"/>
  <c r="R75" i="11"/>
  <c r="R115" i="11"/>
  <c r="R4" i="11"/>
  <c r="R33" i="11"/>
  <c r="R178" i="11"/>
  <c r="R68" i="11"/>
  <c r="R128" i="11"/>
  <c r="R196" i="11"/>
  <c r="R43" i="11"/>
  <c r="R167" i="11"/>
  <c r="R56" i="11"/>
  <c r="R157" i="11"/>
  <c r="R47" i="11"/>
  <c r="R21" i="11"/>
  <c r="R162" i="11"/>
  <c r="R49" i="11"/>
  <c r="R216" i="11"/>
  <c r="R22" i="11"/>
  <c r="R193" i="11"/>
  <c r="R93" i="11"/>
  <c r="R154" i="11"/>
  <c r="R100" i="11"/>
  <c r="R191" i="11"/>
  <c r="R190" i="11"/>
  <c r="R86" i="11"/>
  <c r="R152" i="11"/>
  <c r="R74" i="11"/>
  <c r="R5" i="11"/>
  <c r="R127" i="11"/>
  <c r="R119" i="11"/>
  <c r="R210" i="11"/>
  <c r="R200" i="11"/>
  <c r="R182" i="11"/>
  <c r="R10" i="11"/>
  <c r="R199" i="11"/>
  <c r="R215" i="11"/>
  <c r="R85" i="11"/>
  <c r="R79" i="11"/>
  <c r="R176" i="11"/>
  <c r="R31" i="11"/>
  <c r="R44" i="11"/>
  <c r="R32" i="11"/>
  <c r="R50" i="11"/>
  <c r="R92" i="11"/>
  <c r="R20" i="11"/>
  <c r="R71" i="11"/>
  <c r="R7" i="11"/>
  <c r="R173" i="11"/>
  <c r="R107" i="11"/>
  <c r="R109" i="11"/>
  <c r="R205" i="11"/>
  <c r="R189" i="11"/>
  <c r="R26" i="11"/>
  <c r="R144" i="11"/>
  <c r="R207" i="11"/>
  <c r="R51" i="11"/>
  <c r="R170" i="11"/>
  <c r="R105" i="11"/>
  <c r="R78" i="11"/>
  <c r="R125" i="11"/>
  <c r="R123" i="11"/>
  <c r="R222" i="11"/>
  <c r="R106" i="11"/>
  <c r="R48" i="11"/>
  <c r="R103" i="11"/>
  <c r="R159" i="11"/>
  <c r="R67" i="11"/>
  <c r="R28" i="11"/>
  <c r="R133" i="11"/>
  <c r="R80" i="11"/>
  <c r="R126" i="11"/>
  <c r="R34" i="11"/>
  <c r="R198" i="11"/>
  <c r="R97" i="11"/>
  <c r="R155" i="11"/>
  <c r="R166" i="11"/>
  <c r="R13" i="11"/>
  <c r="R151" i="11"/>
  <c r="R42" i="11"/>
  <c r="R122" i="11"/>
  <c r="R96" i="11"/>
  <c r="R23" i="11"/>
  <c r="R24" i="11"/>
  <c r="R65" i="11"/>
  <c r="R212" i="11"/>
  <c r="R87" i="11"/>
  <c r="R185" i="11"/>
  <c r="R82" i="11"/>
  <c r="R219" i="11"/>
  <c r="R204" i="11"/>
  <c r="R11" i="11"/>
  <c r="R39" i="11"/>
  <c r="R148" i="11"/>
  <c r="R183" i="11"/>
  <c r="R108" i="11"/>
  <c r="R113" i="11"/>
  <c r="R194" i="11"/>
  <c r="R146" i="11"/>
  <c r="R211" i="11"/>
  <c r="R27" i="11"/>
  <c r="R73" i="11"/>
  <c r="R94" i="11"/>
  <c r="R64" i="11"/>
  <c r="R160" i="11"/>
  <c r="R168" i="11"/>
  <c r="R117" i="11"/>
  <c r="R8" i="11"/>
  <c r="R158" i="11"/>
  <c r="R177" i="11"/>
  <c r="R19" i="11"/>
  <c r="R142" i="11"/>
  <c r="R225" i="11"/>
  <c r="R52" i="11"/>
  <c r="R55" i="11"/>
  <c r="R38" i="11"/>
  <c r="R54" i="11"/>
  <c r="R143" i="11"/>
  <c r="R6" i="11"/>
  <c r="R187" i="11"/>
  <c r="R181" i="11"/>
  <c r="R141" i="11"/>
  <c r="R101" i="11"/>
  <c r="R116" i="11"/>
  <c r="R136" i="11"/>
  <c r="R213" i="11"/>
  <c r="R112" i="11"/>
  <c r="R179" i="11"/>
  <c r="R203" i="11"/>
  <c r="R169" i="11"/>
  <c r="R95" i="11"/>
  <c r="R209" i="11"/>
  <c r="R102" i="11"/>
  <c r="R62" i="11"/>
  <c r="R192" i="11"/>
  <c r="R164" i="11"/>
  <c r="R91" i="11"/>
  <c r="R224" i="11"/>
  <c r="R57" i="11"/>
  <c r="R156" i="11"/>
  <c r="R89" i="11"/>
  <c r="R130" i="11"/>
  <c r="R45" i="11"/>
  <c r="R3" i="11"/>
  <c r="R145" i="11"/>
  <c r="R84" i="11"/>
  <c r="R220" i="11"/>
  <c r="R41" i="11"/>
  <c r="R202" i="11"/>
  <c r="R99" i="11"/>
  <c r="R218" i="11"/>
  <c r="R90" i="11"/>
  <c r="R36" i="11"/>
  <c r="R63" i="11"/>
  <c r="R77" i="11"/>
  <c r="R124" i="11"/>
  <c r="R60" i="11"/>
  <c r="R30" i="11"/>
  <c r="R37" i="11"/>
  <c r="R70" i="11"/>
  <c r="R214" i="11"/>
  <c r="R9" i="11"/>
  <c r="R139" i="11"/>
  <c r="R29" i="11"/>
  <c r="R223" i="11"/>
  <c r="R81" i="11"/>
  <c r="R18" i="11"/>
  <c r="R17" i="11"/>
  <c r="R58" i="11"/>
  <c r="R150" i="11"/>
  <c r="R188" i="11"/>
  <c r="R171" i="11"/>
  <c r="R12" i="11"/>
  <c r="R53" i="11"/>
  <c r="R208" i="11"/>
  <c r="R163" i="11"/>
  <c r="R111" i="11"/>
  <c r="R174" i="11"/>
  <c r="R69" i="11"/>
  <c r="R98" i="11"/>
  <c r="R40" i="11"/>
  <c r="R180" i="11"/>
  <c r="R165" i="11"/>
  <c r="R201" i="11"/>
  <c r="R197" i="11"/>
  <c r="R153" i="11"/>
  <c r="R172" i="11"/>
  <c r="R14" i="11"/>
  <c r="R140" i="11"/>
  <c r="R221" i="11"/>
  <c r="S88" i="11"/>
  <c r="S52" i="11"/>
  <c r="S51" i="11"/>
  <c r="S32" i="11"/>
  <c r="S210" i="11"/>
  <c r="S212" i="11"/>
  <c r="S214" i="11"/>
  <c r="S216" i="11"/>
  <c r="S218" i="11"/>
  <c r="S220" i="11"/>
  <c r="S222" i="11"/>
  <c r="S224" i="11"/>
  <c r="S209" i="11"/>
  <c r="S213" i="11"/>
  <c r="S219" i="11"/>
  <c r="S223" i="11"/>
  <c r="S208" i="11"/>
  <c r="S207" i="11"/>
  <c r="S211" i="11"/>
  <c r="S217" i="11"/>
  <c r="S221" i="11"/>
  <c r="S215" i="11"/>
  <c r="S225" i="11"/>
  <c r="S160" i="11"/>
  <c r="S161" i="11"/>
  <c r="S163" i="11"/>
  <c r="S165" i="11"/>
  <c r="S167" i="11"/>
  <c r="S169" i="11"/>
  <c r="S171" i="11"/>
  <c r="S173" i="11"/>
  <c r="S175" i="11"/>
  <c r="S177" i="11"/>
  <c r="S179" i="11"/>
  <c r="S182" i="11"/>
  <c r="S184" i="11"/>
  <c r="S186" i="11"/>
  <c r="S188" i="11"/>
  <c r="S190" i="11"/>
  <c r="S192" i="11"/>
  <c r="S194" i="11"/>
  <c r="S196" i="11"/>
  <c r="S198" i="11"/>
  <c r="S201" i="11"/>
  <c r="S199" i="11"/>
  <c r="S204" i="11"/>
  <c r="S122" i="11"/>
  <c r="S124" i="11"/>
  <c r="S126" i="11"/>
  <c r="S128" i="11"/>
  <c r="S130" i="11"/>
  <c r="S132" i="11"/>
  <c r="S134" i="11"/>
  <c r="S136" i="11"/>
  <c r="S138" i="11"/>
  <c r="S140" i="11"/>
  <c r="S142" i="11"/>
  <c r="S144" i="11"/>
  <c r="S146" i="11"/>
  <c r="S148" i="11"/>
  <c r="S150" i="11"/>
  <c r="S152" i="11"/>
  <c r="S154" i="11"/>
  <c r="S155" i="11"/>
  <c r="S157" i="11"/>
  <c r="S159" i="11"/>
  <c r="S115" i="11"/>
  <c r="S105" i="11"/>
  <c r="S166" i="11"/>
  <c r="S174" i="11"/>
  <c r="S183" i="11"/>
  <c r="S191" i="11"/>
  <c r="S200" i="11"/>
  <c r="S5" i="11"/>
  <c r="S118" i="11"/>
  <c r="S106" i="11"/>
  <c r="S112" i="11"/>
  <c r="S9" i="11"/>
  <c r="S16" i="11"/>
  <c r="S21" i="11"/>
  <c r="S28" i="11"/>
  <c r="S34" i="11"/>
  <c r="S41" i="11"/>
  <c r="S46" i="11"/>
  <c r="S55" i="11"/>
  <c r="S60" i="11"/>
  <c r="S67" i="11"/>
  <c r="S72" i="11"/>
  <c r="S58" i="11"/>
  <c r="S65" i="11"/>
  <c r="S77" i="11"/>
  <c r="S82" i="11"/>
  <c r="S86" i="11"/>
  <c r="S91" i="11"/>
  <c r="S95" i="11"/>
  <c r="S101" i="11"/>
  <c r="S164" i="11"/>
  <c r="S181" i="11"/>
  <c r="S197" i="11"/>
  <c r="S109" i="11"/>
  <c r="S12" i="11"/>
  <c r="S29" i="11"/>
  <c r="S42" i="11"/>
  <c r="S49" i="11"/>
  <c r="S75" i="11"/>
  <c r="S129" i="11"/>
  <c r="S135" i="11"/>
  <c r="S141" i="11"/>
  <c r="S147" i="11"/>
  <c r="S153" i="11"/>
  <c r="S158" i="11"/>
  <c r="S205" i="11"/>
  <c r="S116" i="11"/>
  <c r="S110" i="11"/>
  <c r="S14" i="11"/>
  <c r="S19" i="11"/>
  <c r="S26" i="11"/>
  <c r="S31" i="11"/>
  <c r="S39" i="11"/>
  <c r="S44" i="11"/>
  <c r="S53" i="11"/>
  <c r="S70" i="11"/>
  <c r="S80" i="11"/>
  <c r="S84" i="11"/>
  <c r="S89" i="11"/>
  <c r="S93" i="11"/>
  <c r="S97" i="11"/>
  <c r="S99" i="11"/>
  <c r="S103" i="11"/>
  <c r="S123" i="11"/>
  <c r="S172" i="11"/>
  <c r="S189" i="11"/>
  <c r="S8" i="11"/>
  <c r="S113" i="11"/>
  <c r="S17" i="11"/>
  <c r="S24" i="11"/>
  <c r="S37" i="11"/>
  <c r="S56" i="11"/>
  <c r="S63" i="11"/>
  <c r="S119" i="11"/>
  <c r="S68" i="11"/>
  <c r="S4" i="11"/>
  <c r="S78" i="11"/>
  <c r="S13" i="11"/>
  <c r="S20" i="11"/>
  <c r="S25" i="11"/>
  <c r="S33" i="11"/>
  <c r="S38" i="11"/>
  <c r="S45" i="11"/>
  <c r="S50" i="11"/>
  <c r="S59" i="11"/>
  <c r="S64" i="11"/>
  <c r="S71" i="11"/>
  <c r="S76" i="11"/>
  <c r="S79" i="11"/>
  <c r="S81" i="11"/>
  <c r="S83" i="11"/>
  <c r="S85" i="11"/>
  <c r="S87" i="11"/>
  <c r="S90" i="11"/>
  <c r="S92" i="11"/>
  <c r="S94" i="11"/>
  <c r="S96" i="11"/>
  <c r="S98" i="11"/>
  <c r="S100" i="11"/>
  <c r="S102" i="11"/>
  <c r="S168" i="11"/>
  <c r="S176" i="11"/>
  <c r="S185" i="11"/>
  <c r="S193" i="11"/>
  <c r="S202" i="11"/>
  <c r="S127" i="11"/>
  <c r="S145" i="11"/>
  <c r="S162" i="11"/>
  <c r="S36" i="11"/>
  <c r="S43" i="11"/>
  <c r="S47" i="11"/>
  <c r="S137" i="11"/>
  <c r="S180" i="11"/>
  <c r="S108" i="11"/>
  <c r="S111" i="11"/>
  <c r="S203" i="11"/>
  <c r="S48" i="11"/>
  <c r="S57" i="11"/>
  <c r="S61" i="11"/>
  <c r="S40" i="11"/>
  <c r="S3" i="11"/>
  <c r="S133" i="11"/>
  <c r="S151" i="11"/>
  <c r="S195" i="11"/>
  <c r="S54" i="11"/>
  <c r="S6" i="11"/>
  <c r="S121" i="11"/>
  <c r="S10" i="11"/>
  <c r="S125" i="11"/>
  <c r="S143" i="11"/>
  <c r="S187" i="11"/>
  <c r="S18" i="11"/>
  <c r="S22" i="11"/>
  <c r="S62" i="11"/>
  <c r="S66" i="11"/>
  <c r="S69" i="11"/>
  <c r="S73" i="11"/>
  <c r="S139" i="11"/>
  <c r="S156" i="11"/>
  <c r="S178" i="11"/>
  <c r="S7" i="11"/>
  <c r="S117" i="11"/>
  <c r="S11" i="11"/>
  <c r="S15" i="11"/>
  <c r="S23" i="11"/>
  <c r="S30" i="11"/>
  <c r="S35" i="11"/>
  <c r="S131" i="11"/>
  <c r="S149" i="11"/>
  <c r="S170" i="11"/>
  <c r="S107" i="11"/>
  <c r="S27" i="11"/>
  <c r="S74" i="11"/>
  <c r="G9" i="6"/>
  <c r="G10" i="6"/>
  <c r="G11" i="6"/>
  <c r="G12" i="6"/>
  <c r="G13" i="6"/>
  <c r="G14" i="6"/>
  <c r="G15" i="6"/>
  <c r="G16" i="6"/>
  <c r="G17" i="6"/>
  <c r="G18" i="6"/>
  <c r="G19" i="6"/>
  <c r="G20" i="6"/>
  <c r="G21" i="6"/>
  <c r="G22" i="6"/>
  <c r="G23" i="6"/>
  <c r="G24" i="6"/>
  <c r="G25" i="6"/>
  <c r="G26" i="6"/>
  <c r="G27" i="6"/>
  <c r="G28" i="6"/>
  <c r="G29" i="6"/>
  <c r="G30" i="6"/>
  <c r="G31" i="6"/>
  <c r="G32" i="6"/>
  <c r="G37" i="6"/>
  <c r="G38" i="6"/>
  <c r="G39" i="6"/>
  <c r="G40" i="6"/>
  <c r="G41" i="6"/>
  <c r="K6" i="6" l="1"/>
  <c r="L6" i="6" l="1"/>
  <c r="T88" i="11"/>
  <c r="T52" i="11"/>
  <c r="T51" i="11"/>
  <c r="T32" i="11"/>
  <c r="T218" i="11"/>
  <c r="T222" i="11"/>
  <c r="T211" i="11"/>
  <c r="T217" i="11"/>
  <c r="T223" i="11"/>
  <c r="T208" i="11"/>
  <c r="T210" i="11"/>
  <c r="T212" i="11"/>
  <c r="T214" i="11"/>
  <c r="T216" i="11"/>
  <c r="T220" i="11"/>
  <c r="T224" i="11"/>
  <c r="T207" i="11"/>
  <c r="T209" i="11"/>
  <c r="T215" i="11"/>
  <c r="T221" i="11"/>
  <c r="T225" i="11"/>
  <c r="T213" i="11"/>
  <c r="T219" i="11"/>
  <c r="T4" i="11"/>
  <c r="T6" i="11"/>
  <c r="T8" i="11"/>
  <c r="T116" i="11"/>
  <c r="T118" i="11"/>
  <c r="T107" i="11"/>
  <c r="T109" i="11"/>
  <c r="T110" i="11"/>
  <c r="T112" i="11"/>
  <c r="T10" i="11"/>
  <c r="T12" i="11"/>
  <c r="T14" i="11"/>
  <c r="T16" i="11"/>
  <c r="T18" i="11"/>
  <c r="T20" i="11"/>
  <c r="T22" i="11"/>
  <c r="T24" i="11"/>
  <c r="T26" i="11"/>
  <c r="T28" i="11"/>
  <c r="T30" i="11"/>
  <c r="T33" i="11"/>
  <c r="T35" i="11"/>
  <c r="T37" i="11"/>
  <c r="T39" i="11"/>
  <c r="T41" i="11"/>
  <c r="T43" i="11"/>
  <c r="T45" i="11"/>
  <c r="T47" i="11"/>
  <c r="T49" i="11"/>
  <c r="T53" i="11"/>
  <c r="T55" i="11"/>
  <c r="T57" i="11"/>
  <c r="T59" i="11"/>
  <c r="T61" i="11"/>
  <c r="T63" i="11"/>
  <c r="T65" i="11"/>
  <c r="T67" i="11"/>
  <c r="T69" i="11"/>
  <c r="T71" i="11"/>
  <c r="T73" i="11"/>
  <c r="T75" i="11"/>
  <c r="T161" i="11"/>
  <c r="T163" i="11"/>
  <c r="T165" i="11"/>
  <c r="T167" i="11"/>
  <c r="T169" i="11"/>
  <c r="T171" i="11"/>
  <c r="T173" i="11"/>
  <c r="T175" i="11"/>
  <c r="T177" i="11"/>
  <c r="T179" i="11"/>
  <c r="T182" i="11"/>
  <c r="T184" i="11"/>
  <c r="T186" i="11"/>
  <c r="T188" i="11"/>
  <c r="T190" i="11"/>
  <c r="T192" i="11"/>
  <c r="T194" i="11"/>
  <c r="T196" i="11"/>
  <c r="T198" i="11"/>
  <c r="T201" i="11"/>
  <c r="T199" i="11"/>
  <c r="T204" i="11"/>
  <c r="T115" i="11"/>
  <c r="T105" i="11"/>
  <c r="T122" i="11"/>
  <c r="T124" i="11"/>
  <c r="T126" i="11"/>
  <c r="T128" i="11"/>
  <c r="T130" i="11"/>
  <c r="T132" i="11"/>
  <c r="T134" i="11"/>
  <c r="T136" i="11"/>
  <c r="T138" i="11"/>
  <c r="T140" i="11"/>
  <c r="T142" i="11"/>
  <c r="T144" i="11"/>
  <c r="T146" i="11"/>
  <c r="T148" i="11"/>
  <c r="T150" i="11"/>
  <c r="T152" i="11"/>
  <c r="T154" i="11"/>
  <c r="T155" i="11"/>
  <c r="T157" i="11"/>
  <c r="T159" i="11"/>
  <c r="T123" i="11"/>
  <c r="T106" i="11"/>
  <c r="T9" i="11"/>
  <c r="T21" i="11"/>
  <c r="T34" i="11"/>
  <c r="T46" i="11"/>
  <c r="T129" i="11"/>
  <c r="T135" i="11"/>
  <c r="T141" i="11"/>
  <c r="T147" i="11"/>
  <c r="T153" i="11"/>
  <c r="T158" i="11"/>
  <c r="T19" i="11"/>
  <c r="T77" i="11"/>
  <c r="T82" i="11"/>
  <c r="T84" i="11"/>
  <c r="T89" i="11"/>
  <c r="T93" i="11"/>
  <c r="T99" i="11"/>
  <c r="T172" i="11"/>
  <c r="T197" i="11"/>
  <c r="T166" i="11"/>
  <c r="T174" i="11"/>
  <c r="T183" i="11"/>
  <c r="T191" i="11"/>
  <c r="T200" i="11"/>
  <c r="T5" i="11"/>
  <c r="T60" i="11"/>
  <c r="T72" i="11"/>
  <c r="T205" i="11"/>
  <c r="T31" i="11"/>
  <c r="T44" i="11"/>
  <c r="T58" i="11"/>
  <c r="T70" i="11"/>
  <c r="T80" i="11"/>
  <c r="T86" i="11"/>
  <c r="T91" i="11"/>
  <c r="T95" i="11"/>
  <c r="T97" i="11"/>
  <c r="T101" i="11"/>
  <c r="T103" i="11"/>
  <c r="T164" i="11"/>
  <c r="T181" i="11"/>
  <c r="T189" i="11"/>
  <c r="T17" i="11"/>
  <c r="T119" i="11"/>
  <c r="T113" i="11"/>
  <c r="T78" i="11"/>
  <c r="T13" i="11"/>
  <c r="T25" i="11"/>
  <c r="T38" i="11"/>
  <c r="T50" i="11"/>
  <c r="T64" i="11"/>
  <c r="T185" i="11"/>
  <c r="T74" i="11"/>
  <c r="T90" i="11"/>
  <c r="T176" i="11"/>
  <c r="T40" i="11"/>
  <c r="T68" i="11"/>
  <c r="T94" i="11"/>
  <c r="T3" i="11"/>
  <c r="T137" i="11"/>
  <c r="T180" i="11"/>
  <c r="T108" i="11"/>
  <c r="T111" i="11"/>
  <c r="T83" i="11"/>
  <c r="T127" i="11"/>
  <c r="T145" i="11"/>
  <c r="T162" i="11"/>
  <c r="T36" i="11"/>
  <c r="T79" i="11"/>
  <c r="T168" i="11"/>
  <c r="T203" i="11"/>
  <c r="T121" i="11"/>
  <c r="T48" i="11"/>
  <c r="T98" i="11"/>
  <c r="T133" i="11"/>
  <c r="T151" i="11"/>
  <c r="T195" i="11"/>
  <c r="T29" i="11"/>
  <c r="T54" i="11"/>
  <c r="T87" i="11"/>
  <c r="T160" i="11"/>
  <c r="T76" i="11"/>
  <c r="T102" i="11"/>
  <c r="T125" i="11"/>
  <c r="T143" i="11"/>
  <c r="T187" i="11"/>
  <c r="T62" i="11"/>
  <c r="T92" i="11"/>
  <c r="T100" i="11"/>
  <c r="T42" i="11"/>
  <c r="T66" i="11"/>
  <c r="T81" i="11"/>
  <c r="T156" i="11"/>
  <c r="T178" i="11"/>
  <c r="T202" i="11"/>
  <c r="T7" i="11"/>
  <c r="T117" i="11"/>
  <c r="T11" i="11"/>
  <c r="T15" i="11"/>
  <c r="T96" i="11"/>
  <c r="T193" i="11"/>
  <c r="T23" i="11"/>
  <c r="T149" i="11"/>
  <c r="T27" i="11"/>
  <c r="T139" i="11"/>
  <c r="T85" i="11"/>
  <c r="T131" i="11"/>
  <c r="T170" i="11"/>
  <c r="T56" i="11"/>
  <c r="M6" i="6"/>
  <c r="U51" i="11"/>
  <c r="U32" i="11"/>
  <c r="U88" i="11"/>
  <c r="U52" i="11"/>
  <c r="U207" i="11"/>
  <c r="U208" i="11"/>
  <c r="U214" i="11"/>
  <c r="U216" i="11"/>
  <c r="U220" i="11"/>
  <c r="U224" i="11"/>
  <c r="U211" i="11"/>
  <c r="U215" i="11"/>
  <c r="U221" i="11"/>
  <c r="U210" i="11"/>
  <c r="U212" i="11"/>
  <c r="U218" i="11"/>
  <c r="U222" i="11"/>
  <c r="U213" i="11"/>
  <c r="U219" i="11"/>
  <c r="U223" i="11"/>
  <c r="U209" i="11"/>
  <c r="U217" i="11"/>
  <c r="U225" i="11"/>
  <c r="U115" i="11"/>
  <c r="U105" i="11"/>
  <c r="U4" i="11"/>
  <c r="U6" i="11"/>
  <c r="U8" i="11"/>
  <c r="U116" i="11"/>
  <c r="U118" i="11"/>
  <c r="U107" i="11"/>
  <c r="U109" i="11"/>
  <c r="U110" i="11"/>
  <c r="U112" i="11"/>
  <c r="U10" i="11"/>
  <c r="U12" i="11"/>
  <c r="U14" i="11"/>
  <c r="U16" i="11"/>
  <c r="U18" i="11"/>
  <c r="U20" i="11"/>
  <c r="U22" i="11"/>
  <c r="U24" i="11"/>
  <c r="U26" i="11"/>
  <c r="U28" i="11"/>
  <c r="U30" i="11"/>
  <c r="U33" i="11"/>
  <c r="U35" i="11"/>
  <c r="U37" i="11"/>
  <c r="U39" i="11"/>
  <c r="U41" i="11"/>
  <c r="U43" i="11"/>
  <c r="U45" i="11"/>
  <c r="U47" i="11"/>
  <c r="U49" i="11"/>
  <c r="U53" i="11"/>
  <c r="U55" i="11"/>
  <c r="U57" i="11"/>
  <c r="U59" i="11"/>
  <c r="U61" i="11"/>
  <c r="U63" i="11"/>
  <c r="U65" i="11"/>
  <c r="U67" i="11"/>
  <c r="U69" i="11"/>
  <c r="U71" i="11"/>
  <c r="U73" i="11"/>
  <c r="U75" i="11"/>
  <c r="U161" i="11"/>
  <c r="U163" i="11"/>
  <c r="U165" i="11"/>
  <c r="U167" i="11"/>
  <c r="U169" i="11"/>
  <c r="U171" i="11"/>
  <c r="U173" i="11"/>
  <c r="U175" i="11"/>
  <c r="U177" i="11"/>
  <c r="U179" i="11"/>
  <c r="U182" i="11"/>
  <c r="U184" i="11"/>
  <c r="U186" i="11"/>
  <c r="U188" i="11"/>
  <c r="U190" i="11"/>
  <c r="U192" i="11"/>
  <c r="U194" i="11"/>
  <c r="U196" i="11"/>
  <c r="U198" i="11"/>
  <c r="U201" i="11"/>
  <c r="U199" i="11"/>
  <c r="U204" i="11"/>
  <c r="U122" i="11"/>
  <c r="U124" i="11"/>
  <c r="U126" i="11"/>
  <c r="U128" i="11"/>
  <c r="U130" i="11"/>
  <c r="U132" i="11"/>
  <c r="U134" i="11"/>
  <c r="U136" i="11"/>
  <c r="U138" i="11"/>
  <c r="U140" i="11"/>
  <c r="U142" i="11"/>
  <c r="U144" i="11"/>
  <c r="U146" i="11"/>
  <c r="U148" i="11"/>
  <c r="U150" i="11"/>
  <c r="U152" i="11"/>
  <c r="U154" i="11"/>
  <c r="U155" i="11"/>
  <c r="U157" i="11"/>
  <c r="U159" i="11"/>
  <c r="U125" i="11"/>
  <c r="U131" i="11"/>
  <c r="U137" i="11"/>
  <c r="U143" i="11"/>
  <c r="U149" i="11"/>
  <c r="U180" i="11"/>
  <c r="U7" i="11"/>
  <c r="U108" i="11"/>
  <c r="U11" i="11"/>
  <c r="U23" i="11"/>
  <c r="U36" i="11"/>
  <c r="U48" i="11"/>
  <c r="U62" i="11"/>
  <c r="U74" i="11"/>
  <c r="U166" i="11"/>
  <c r="U183" i="11"/>
  <c r="U9" i="11"/>
  <c r="U34" i="11"/>
  <c r="U46" i="11"/>
  <c r="U60" i="11"/>
  <c r="U72" i="11"/>
  <c r="U129" i="11"/>
  <c r="U135" i="11"/>
  <c r="U153" i="11"/>
  <c r="U158" i="11"/>
  <c r="U19" i="11"/>
  <c r="U58" i="11"/>
  <c r="U82" i="11"/>
  <c r="U91" i="11"/>
  <c r="U174" i="11"/>
  <c r="U191" i="11"/>
  <c r="U200" i="11"/>
  <c r="U5" i="11"/>
  <c r="U106" i="11"/>
  <c r="U21" i="11"/>
  <c r="U123" i="11"/>
  <c r="U141" i="11"/>
  <c r="U147" i="11"/>
  <c r="U205" i="11"/>
  <c r="U31" i="11"/>
  <c r="U70" i="11"/>
  <c r="U77" i="11"/>
  <c r="U86" i="11"/>
  <c r="U93" i="11"/>
  <c r="U97" i="11"/>
  <c r="U101" i="11"/>
  <c r="U164" i="11"/>
  <c r="U181" i="11"/>
  <c r="U44" i="11"/>
  <c r="U80" i="11"/>
  <c r="U84" i="11"/>
  <c r="U89" i="11"/>
  <c r="U95" i="11"/>
  <c r="U99" i="11"/>
  <c r="U103" i="11"/>
  <c r="U172" i="11"/>
  <c r="U189" i="11"/>
  <c r="U127" i="11"/>
  <c r="U133" i="11"/>
  <c r="U139" i="11"/>
  <c r="U145" i="11"/>
  <c r="U151" i="11"/>
  <c r="U156" i="11"/>
  <c r="U162" i="11"/>
  <c r="U170" i="11"/>
  <c r="U178" i="11"/>
  <c r="U187" i="11"/>
  <c r="U195" i="11"/>
  <c r="U203" i="11"/>
  <c r="U117" i="11"/>
  <c r="U111" i="11"/>
  <c r="U15" i="11"/>
  <c r="U27" i="11"/>
  <c r="U40" i="11"/>
  <c r="U54" i="11"/>
  <c r="U66" i="11"/>
  <c r="U121" i="11"/>
  <c r="U56" i="11"/>
  <c r="U100" i="11"/>
  <c r="U3" i="11"/>
  <c r="U79" i="11"/>
  <c r="U176" i="11"/>
  <c r="U119" i="11"/>
  <c r="U13" i="11"/>
  <c r="U17" i="11"/>
  <c r="U68" i="11"/>
  <c r="U94" i="11"/>
  <c r="U185" i="11"/>
  <c r="U64" i="11"/>
  <c r="U90" i="11"/>
  <c r="U85" i="11"/>
  <c r="U25" i="11"/>
  <c r="U83" i="11"/>
  <c r="U168" i="11"/>
  <c r="U98" i="11"/>
  <c r="U29" i="11"/>
  <c r="U87" i="11"/>
  <c r="U160" i="11"/>
  <c r="U38" i="11"/>
  <c r="U76" i="11"/>
  <c r="U102" i="11"/>
  <c r="U92" i="11"/>
  <c r="U78" i="11"/>
  <c r="U113" i="11"/>
  <c r="U42" i="11"/>
  <c r="U81" i="11"/>
  <c r="U202" i="11"/>
  <c r="U50" i="11"/>
  <c r="U197" i="11"/>
  <c r="U96" i="11"/>
  <c r="U193" i="11"/>
  <c r="J6" i="6"/>
  <c r="P127" i="11" l="1"/>
  <c r="M127" i="11" s="1" a="1"/>
  <c r="M127" i="11" s="1"/>
  <c r="P70" i="11"/>
  <c r="M70" i="11" s="1" a="1"/>
  <c r="M70" i="11" s="1"/>
  <c r="P132" i="11"/>
  <c r="M132" i="11" s="1" a="1"/>
  <c r="M132" i="11" s="1"/>
  <c r="P81" i="11"/>
  <c r="M81" i="11" s="1" a="1"/>
  <c r="M81" i="11" s="1"/>
  <c r="P42" i="11"/>
  <c r="M42" i="11" s="1" a="1"/>
  <c r="M42" i="11" s="1"/>
  <c r="P189" i="11"/>
  <c r="M189" i="11" s="1" a="1"/>
  <c r="M189" i="11" s="1"/>
  <c r="P224" i="11"/>
  <c r="M224" i="11" s="1" a="1"/>
  <c r="M224" i="11" s="1"/>
  <c r="P155" i="11"/>
  <c r="M155" i="11" s="1" a="1"/>
  <c r="M155" i="11" s="1"/>
  <c r="P181" i="11"/>
  <c r="M181" i="11" s="1" a="1"/>
  <c r="M181" i="11" s="1"/>
  <c r="P23" i="11"/>
  <c r="M23" i="11" s="1" a="1"/>
  <c r="M23" i="11" s="1"/>
  <c r="P79" i="11"/>
  <c r="M79" i="11" s="1" a="1"/>
  <c r="M79" i="11" s="1"/>
  <c r="P74" i="11"/>
  <c r="M74" i="11" s="1" a="1"/>
  <c r="M74" i="11" s="1"/>
  <c r="P174" i="11"/>
  <c r="M174" i="11" s="1" a="1"/>
  <c r="M174" i="11" s="1"/>
  <c r="P129" i="11"/>
  <c r="M129" i="11" s="1" a="1"/>
  <c r="M129" i="11" s="1"/>
  <c r="P192" i="11"/>
  <c r="M192" i="11" s="1" a="1"/>
  <c r="M192" i="11" s="1"/>
  <c r="P134" i="11"/>
  <c r="M134" i="11" s="1" a="1"/>
  <c r="M134" i="11" s="1"/>
  <c r="P157" i="11"/>
  <c r="M157" i="11" s="1" a="1"/>
  <c r="M157" i="11" s="1"/>
  <c r="P98" i="11"/>
  <c r="M98" i="11" s="1" a="1"/>
  <c r="M98" i="11" s="1"/>
  <c r="P139" i="11"/>
  <c r="M139" i="11" s="1" a="1"/>
  <c r="M139" i="11" s="1"/>
  <c r="P211" i="11"/>
  <c r="M211" i="11" s="1" a="1"/>
  <c r="M211" i="11" s="1"/>
  <c r="P164" i="11"/>
  <c r="M164" i="11" s="1" a="1"/>
  <c r="M164" i="11" s="1"/>
  <c r="P215" i="11"/>
  <c r="M215" i="11" s="1" a="1"/>
  <c r="M215" i="11" s="1"/>
  <c r="P36" i="11"/>
  <c r="M36" i="11" s="1" a="1"/>
  <c r="M36" i="11" s="1"/>
  <c r="P21" i="11"/>
  <c r="M21" i="11" s="1" a="1"/>
  <c r="M21" i="11" s="1"/>
  <c r="P101" i="11"/>
  <c r="M101" i="11" s="1" a="1"/>
  <c r="M101" i="11" s="1"/>
  <c r="P57" i="11"/>
  <c r="M57" i="11" s="1" a="1"/>
  <c r="M57" i="11" s="1"/>
  <c r="P195" i="11"/>
  <c r="M195" i="11" s="1" a="1"/>
  <c r="M195" i="11" s="1"/>
  <c r="P165" i="11"/>
  <c r="M165" i="11" s="1" a="1"/>
  <c r="M165" i="11" s="1"/>
  <c r="P30" i="11"/>
  <c r="M30" i="11" s="1" a="1"/>
  <c r="M30" i="11" s="1"/>
  <c r="P188" i="11"/>
  <c r="M188" i="11" s="1" a="1"/>
  <c r="M188" i="11" s="1"/>
  <c r="P55" i="11"/>
  <c r="M55" i="11" s="1" a="1"/>
  <c r="M55" i="11" s="1"/>
  <c r="P28" i="11"/>
  <c r="M28" i="11" s="1" a="1"/>
  <c r="M28" i="11" s="1"/>
  <c r="P72" i="11"/>
  <c r="M72" i="11" s="1" a="1"/>
  <c r="M72" i="11" s="1"/>
  <c r="P11" i="11"/>
  <c r="M11" i="11" s="1" a="1"/>
  <c r="M11" i="11" s="1"/>
  <c r="P163" i="11"/>
  <c r="M163" i="11" s="1" a="1"/>
  <c r="M163" i="11" s="1"/>
  <c r="P190" i="11"/>
  <c r="M190" i="11" s="1" a="1"/>
  <c r="M190" i="11" s="1"/>
  <c r="P110" i="11"/>
  <c r="M110" i="11" s="1" a="1"/>
  <c r="M110" i="11" s="1"/>
  <c r="P93" i="11"/>
  <c r="M93" i="11" s="1" a="1"/>
  <c r="M93" i="11" s="1"/>
  <c r="P109" i="11"/>
  <c r="M109" i="11" s="1" a="1"/>
  <c r="M109" i="11" s="1"/>
  <c r="P209" i="11"/>
  <c r="M209" i="11" s="1" a="1"/>
  <c r="M209" i="11" s="1"/>
  <c r="P97" i="11"/>
  <c r="M97" i="11" s="1" a="1"/>
  <c r="M97" i="11" s="1"/>
  <c r="P15" i="11"/>
  <c r="M15" i="11" s="1" a="1"/>
  <c r="M15" i="11" s="1"/>
  <c r="P133" i="11"/>
  <c r="M133" i="11" s="1" a="1"/>
  <c r="M133" i="11" s="1"/>
  <c r="P111" i="11"/>
  <c r="M111" i="11" s="1" a="1"/>
  <c r="M111" i="11" s="1"/>
  <c r="P117" i="11"/>
  <c r="M117" i="11" s="1" a="1"/>
  <c r="M117" i="11" s="1"/>
  <c r="P5" i="11"/>
  <c r="M5" i="11" s="1" a="1"/>
  <c r="M5" i="11" s="1"/>
  <c r="P168" i="11"/>
  <c r="M168" i="11" s="1" a="1"/>
  <c r="M168" i="11" s="1"/>
  <c r="P222" i="11"/>
  <c r="M222" i="11" s="1" a="1"/>
  <c r="M222" i="11" s="1"/>
  <c r="P100" i="11"/>
  <c r="M100" i="11" s="1" a="1"/>
  <c r="M100" i="11" s="1"/>
  <c r="P150" i="11"/>
  <c r="M150" i="11" s="1" a="1"/>
  <c r="M150" i="11" s="1"/>
  <c r="P92" i="11"/>
  <c r="M92" i="11" s="1" a="1"/>
  <c r="M92" i="11" s="1"/>
  <c r="P148" i="11"/>
  <c r="M148" i="11" s="1" a="1"/>
  <c r="M148" i="11" s="1"/>
  <c r="P146" i="11"/>
  <c r="M146" i="11" s="1" a="1"/>
  <c r="M146" i="11" s="1"/>
  <c r="P161" i="11"/>
  <c r="M161" i="11" s="1" a="1"/>
  <c r="M161" i="11" s="1"/>
  <c r="P218" i="11"/>
  <c r="M218" i="11" s="1" a="1"/>
  <c r="M218" i="11" s="1"/>
  <c r="P144" i="11"/>
  <c r="M144" i="11" s="1" a="1"/>
  <c r="M144" i="11" s="1"/>
  <c r="P9" i="11"/>
  <c r="M9" i="11" s="1" a="1"/>
  <c r="M9" i="11" s="1"/>
  <c r="P73" i="11"/>
  <c r="M73" i="11" s="1" a="1"/>
  <c r="M73" i="11" s="1"/>
  <c r="P99" i="11"/>
  <c r="M99" i="11" s="1" a="1"/>
  <c r="M99" i="11" s="1"/>
  <c r="P126" i="11"/>
  <c r="M126" i="11" s="1" a="1"/>
  <c r="M126" i="11" s="1"/>
  <c r="P46" i="11"/>
  <c r="M46" i="11" s="1" a="1"/>
  <c r="M46" i="11" s="1"/>
  <c r="P124" i="11"/>
  <c r="M124" i="11" s="1" a="1"/>
  <c r="M124" i="11" s="1"/>
  <c r="P64" i="11"/>
  <c r="M64" i="11" s="1" a="1"/>
  <c r="M64" i="11" s="1"/>
  <c r="P89" i="11"/>
  <c r="M89" i="11" s="1" a="1"/>
  <c r="M89" i="11" s="1"/>
  <c r="P186" i="11"/>
  <c r="M186" i="11" s="1" a="1"/>
  <c r="M186" i="11" s="1"/>
  <c r="P26" i="11"/>
  <c r="M26" i="11" s="1" a="1"/>
  <c r="M26" i="11" s="1"/>
  <c r="P107" i="11"/>
  <c r="M107" i="11" s="1" a="1"/>
  <c r="M107" i="11" s="1"/>
  <c r="P182" i="11"/>
  <c r="M182" i="11" s="1" a="1"/>
  <c r="M182" i="11" s="1"/>
  <c r="P47" i="11"/>
  <c r="M47" i="11" s="1" a="1"/>
  <c r="M47" i="11" s="1"/>
  <c r="P22" i="11"/>
  <c r="M22" i="11" s="1" a="1"/>
  <c r="M22" i="11" s="1"/>
  <c r="P116" i="11"/>
  <c r="M116" i="11" s="1" a="1"/>
  <c r="M116" i="11" s="1"/>
  <c r="P220" i="11"/>
  <c r="M220" i="11" s="1" a="1"/>
  <c r="M220" i="11" s="1"/>
  <c r="P31" i="11"/>
  <c r="M31" i="11" s="1" a="1"/>
  <c r="M31" i="11" s="1"/>
  <c r="P83" i="11"/>
  <c r="M83" i="11" s="1" a="1"/>
  <c r="M83" i="11" s="1"/>
  <c r="P185" i="11"/>
  <c r="M185" i="11" s="1" a="1"/>
  <c r="M185" i="11" s="1"/>
  <c r="P103" i="11"/>
  <c r="M103" i="11" s="1" a="1"/>
  <c r="M103" i="11" s="1"/>
  <c r="P34" i="11"/>
  <c r="M34" i="11" s="1" a="1"/>
  <c r="M34" i="11" s="1"/>
  <c r="P122" i="11"/>
  <c r="M122" i="11" s="1" a="1"/>
  <c r="M122" i="11" s="1"/>
  <c r="P53" i="11"/>
  <c r="M53" i="11" s="1" a="1"/>
  <c r="M53" i="11" s="1"/>
  <c r="P207" i="11"/>
  <c r="M207" i="11" s="1" a="1"/>
  <c r="M207" i="11" s="1"/>
  <c r="P178" i="11"/>
  <c r="M178" i="11" s="1" a="1"/>
  <c r="M178" i="11" s="1"/>
  <c r="P76" i="11"/>
  <c r="M76" i="11" s="1" a="1"/>
  <c r="M76" i="11" s="1"/>
  <c r="P193" i="11"/>
  <c r="M193" i="11" s="1" a="1"/>
  <c r="M193" i="11" s="1"/>
  <c r="P156" i="11"/>
  <c r="M156" i="11" s="1" a="1"/>
  <c r="M156" i="11" s="1"/>
  <c r="P160" i="11"/>
  <c r="M160" i="11" s="1" a="1"/>
  <c r="M160" i="11" s="1"/>
  <c r="P68" i="11"/>
  <c r="M68" i="11" s="1" a="1"/>
  <c r="M68" i="11" s="1"/>
  <c r="P113" i="11"/>
  <c r="M113" i="11" s="1" a="1"/>
  <c r="M113" i="11" s="1"/>
  <c r="P80" i="11"/>
  <c r="M80" i="11" s="1" a="1"/>
  <c r="M80" i="11" s="1"/>
  <c r="P153" i="11"/>
  <c r="M153" i="11" s="1" a="1"/>
  <c r="M153" i="11" s="1"/>
  <c r="P198" i="11"/>
  <c r="M198" i="11" s="1" a="1"/>
  <c r="M198" i="11" s="1"/>
  <c r="P65" i="11"/>
  <c r="M65" i="11" s="1" a="1"/>
  <c r="M65" i="11" s="1"/>
  <c r="P14" i="11"/>
  <c r="M14" i="11" s="1" a="1"/>
  <c r="M14" i="11" s="1"/>
  <c r="P210" i="11"/>
  <c r="M210" i="11" s="1" a="1"/>
  <c r="M210" i="11" s="1"/>
  <c r="P27" i="11"/>
  <c r="M27" i="11" s="1" a="1"/>
  <c r="M27" i="11" s="1"/>
  <c r="P87" i="11"/>
  <c r="M87" i="11" s="1" a="1"/>
  <c r="M87" i="11" s="1"/>
  <c r="P40" i="11"/>
  <c r="M40" i="11" s="1" a="1"/>
  <c r="M40" i="11" s="1"/>
  <c r="P119" i="11"/>
  <c r="M119" i="11" s="1" a="1"/>
  <c r="M119" i="11" s="1"/>
  <c r="P166" i="11"/>
  <c r="M166" i="11" s="1" a="1"/>
  <c r="M166" i="11" s="1"/>
  <c r="P147" i="11"/>
  <c r="M147" i="11" s="1" a="1"/>
  <c r="M147" i="11" s="1"/>
  <c r="P196" i="11"/>
  <c r="M196" i="11" s="1" a="1"/>
  <c r="M196" i="11" s="1"/>
  <c r="P171" i="11"/>
  <c r="M171" i="11" s="1" a="1"/>
  <c r="M171" i="11" s="1"/>
  <c r="P63" i="11"/>
  <c r="M63" i="11" s="1" a="1"/>
  <c r="M63" i="11" s="1"/>
  <c r="P37" i="11"/>
  <c r="M37" i="11" s="1" a="1"/>
  <c r="M37" i="11" s="1"/>
  <c r="P12" i="11"/>
  <c r="M12" i="11" s="1" a="1"/>
  <c r="M12" i="11" s="1"/>
  <c r="P213" i="11"/>
  <c r="M213" i="11" s="1" a="1"/>
  <c r="M213" i="11" s="1"/>
  <c r="P208" i="11"/>
  <c r="M208" i="11" s="1" a="1"/>
  <c r="M208" i="11" s="1"/>
  <c r="P149" i="11"/>
  <c r="M149" i="11" s="1" a="1"/>
  <c r="M149" i="11" s="1"/>
  <c r="P66" i="11"/>
  <c r="M66" i="11" s="1" a="1"/>
  <c r="M66" i="11" s="1"/>
  <c r="P54" i="11"/>
  <c r="M54" i="11" s="1" a="1"/>
  <c r="M54" i="11" s="1"/>
  <c r="P162" i="11"/>
  <c r="M162" i="11" s="1" a="1"/>
  <c r="M162" i="11" s="1"/>
  <c r="P176" i="11"/>
  <c r="M176" i="11" s="1" a="1"/>
  <c r="M176" i="11" s="1"/>
  <c r="P17" i="11"/>
  <c r="M17" i="11" s="1" a="1"/>
  <c r="M17" i="11" s="1"/>
  <c r="P58" i="11"/>
  <c r="M58" i="11" s="1" a="1"/>
  <c r="M58" i="11" s="1"/>
  <c r="P197" i="11"/>
  <c r="M197" i="11" s="1" a="1"/>
  <c r="M197" i="11" s="1"/>
  <c r="P141" i="11"/>
  <c r="M141" i="11" s="1" a="1"/>
  <c r="M141" i="11" s="1"/>
  <c r="P154" i="11"/>
  <c r="M154" i="11" s="1" a="1"/>
  <c r="M154" i="11" s="1"/>
  <c r="P130" i="11"/>
  <c r="M130" i="11" s="1" a="1"/>
  <c r="M130" i="11" s="1"/>
  <c r="P194" i="11"/>
  <c r="M194" i="11" s="1" a="1"/>
  <c r="M194" i="11" s="1"/>
  <c r="P169" i="11"/>
  <c r="M169" i="11" s="1" a="1"/>
  <c r="M169" i="11" s="1"/>
  <c r="P61" i="11"/>
  <c r="M61" i="11" s="1" a="1"/>
  <c r="M61" i="11" s="1"/>
  <c r="P35" i="11"/>
  <c r="M35" i="11" s="1" a="1"/>
  <c r="M35" i="11" s="1"/>
  <c r="P10" i="11"/>
  <c r="M10" i="11" s="1" a="1"/>
  <c r="M10" i="11" s="1"/>
  <c r="P225" i="11"/>
  <c r="M225" i="11" s="1" a="1"/>
  <c r="M225" i="11" s="1"/>
  <c r="P223" i="11"/>
  <c r="M223" i="11" s="1" a="1"/>
  <c r="M223" i="11" s="1"/>
  <c r="P62" i="11"/>
  <c r="M62" i="11" s="1" a="1"/>
  <c r="M62" i="11" s="1"/>
  <c r="P173" i="11"/>
  <c r="M173" i="11" s="1" a="1"/>
  <c r="M173" i="11" s="1"/>
  <c r="P39" i="11"/>
  <c r="M39" i="11" s="1" a="1"/>
  <c r="M39" i="11" s="1"/>
  <c r="P219" i="11"/>
  <c r="M219" i="11" s="1" a="1"/>
  <c r="M219" i="11" s="1"/>
  <c r="P29" i="11"/>
  <c r="M29" i="11" s="1" a="1"/>
  <c r="M29" i="11" s="1"/>
  <c r="P145" i="11"/>
  <c r="M145" i="11" s="1" a="1"/>
  <c r="M145" i="11" s="1"/>
  <c r="P90" i="11"/>
  <c r="M90" i="11" s="1" a="1"/>
  <c r="M90" i="11" s="1"/>
  <c r="P44" i="11"/>
  <c r="M44" i="11" s="1" a="1"/>
  <c r="M44" i="11" s="1"/>
  <c r="P172" i="11"/>
  <c r="M172" i="11" s="1" a="1"/>
  <c r="M172" i="11" s="1"/>
  <c r="P135" i="11"/>
  <c r="M135" i="11" s="1" a="1"/>
  <c r="M135" i="11" s="1"/>
  <c r="P152" i="11"/>
  <c r="M152" i="11" s="1" a="1"/>
  <c r="M152" i="11" s="1"/>
  <c r="P128" i="11"/>
  <c r="M128" i="11" s="1" a="1"/>
  <c r="M128" i="11" s="1"/>
  <c r="P167" i="11"/>
  <c r="M167" i="11" s="1" a="1"/>
  <c r="M167" i="11" s="1"/>
  <c r="P59" i="11"/>
  <c r="M59" i="11" s="1" a="1"/>
  <c r="M59" i="11" s="1"/>
  <c r="P33" i="11"/>
  <c r="M33" i="11" s="1" a="1"/>
  <c r="M33" i="11" s="1"/>
  <c r="P112" i="11"/>
  <c r="M112" i="11" s="1" a="1"/>
  <c r="M112" i="11" s="1"/>
  <c r="P221" i="11"/>
  <c r="M221" i="11" s="1" a="1"/>
  <c r="M221" i="11" s="1"/>
  <c r="P217" i="11"/>
  <c r="M217" i="11" s="1" a="1"/>
  <c r="M217" i="11" s="1"/>
  <c r="P205" i="11"/>
  <c r="M205" i="11" s="1" a="1"/>
  <c r="M205" i="11" s="1"/>
  <c r="P60" i="11"/>
  <c r="M60" i="11" s="1" a="1"/>
  <c r="M60" i="11" s="1"/>
  <c r="P184" i="11"/>
  <c r="M184" i="11" s="1" a="1"/>
  <c r="M184" i="11" s="1"/>
  <c r="P56" i="11"/>
  <c r="M56" i="11" s="1" a="1"/>
  <c r="M56" i="11" s="1"/>
  <c r="P143" i="11"/>
  <c r="M143" i="11" s="1" a="1"/>
  <c r="M143" i="11" s="1"/>
  <c r="P38" i="11"/>
  <c r="M38" i="11" s="1" a="1"/>
  <c r="M38" i="11" s="1"/>
  <c r="P82" i="11"/>
  <c r="M82" i="11" s="1" a="1"/>
  <c r="M82" i="11" s="1"/>
  <c r="P142" i="11"/>
  <c r="M142" i="11" s="1" a="1"/>
  <c r="M142" i="11" s="1"/>
  <c r="P115" i="11"/>
  <c r="M115" i="11" s="1" a="1"/>
  <c r="M115" i="11" s="1"/>
  <c r="P170" i="11"/>
  <c r="M170" i="11" s="1" a="1"/>
  <c r="M170" i="11" s="1"/>
  <c r="P7" i="11"/>
  <c r="M7" i="11" s="1" a="1"/>
  <c r="M7" i="11" s="1"/>
  <c r="P125" i="11"/>
  <c r="M125" i="11" s="1" a="1"/>
  <c r="M125" i="11" s="1"/>
  <c r="P121" i="11"/>
  <c r="M121" i="11" s="1" a="1"/>
  <c r="M121" i="11" s="1"/>
  <c r="P137" i="11"/>
  <c r="M137" i="11" s="1" a="1"/>
  <c r="M137" i="11" s="1"/>
  <c r="P25" i="11"/>
  <c r="M25" i="11" s="1" a="1"/>
  <c r="M25" i="11" s="1"/>
  <c r="P95" i="11"/>
  <c r="M95" i="11" s="1" a="1"/>
  <c r="M95" i="11" s="1"/>
  <c r="P200" i="11"/>
  <c r="M200" i="11" s="1" a="1"/>
  <c r="M200" i="11" s="1"/>
  <c r="P77" i="11"/>
  <c r="M77" i="11" s="1" a="1"/>
  <c r="M77" i="11" s="1"/>
  <c r="P106" i="11"/>
  <c r="M106" i="11" s="1" a="1"/>
  <c r="M106" i="11" s="1"/>
  <c r="P140" i="11"/>
  <c r="M140" i="11" s="1" a="1"/>
  <c r="M140" i="11" s="1"/>
  <c r="P204" i="11"/>
  <c r="M204" i="11" s="1" a="1"/>
  <c r="M204" i="11" s="1"/>
  <c r="P179" i="11"/>
  <c r="M179" i="11" s="1" a="1"/>
  <c r="M179" i="11" s="1"/>
  <c r="P71" i="11"/>
  <c r="M71" i="11" s="1" a="1"/>
  <c r="M71" i="11" s="1"/>
  <c r="P45" i="11"/>
  <c r="M45" i="11" s="1" a="1"/>
  <c r="M45" i="11" s="1"/>
  <c r="P20" i="11"/>
  <c r="M20" i="11" s="1" a="1"/>
  <c r="M20" i="11" s="1"/>
  <c r="P8" i="11"/>
  <c r="M8" i="11" s="1" a="1"/>
  <c r="M8" i="11" s="1"/>
  <c r="P216" i="11"/>
  <c r="M216" i="11" s="1" a="1"/>
  <c r="M216" i="11" s="1"/>
  <c r="P52" i="11"/>
  <c r="M52" i="11" s="1" a="1"/>
  <c r="M52" i="11" s="1"/>
  <c r="P151" i="11"/>
  <c r="M151" i="11" s="1" a="1"/>
  <c r="M151" i="11" s="1"/>
  <c r="P187" i="11"/>
  <c r="M187" i="11" s="1" a="1"/>
  <c r="M187" i="11" s="1"/>
  <c r="P108" i="11"/>
  <c r="M108" i="11" s="1" a="1"/>
  <c r="M108" i="11" s="1"/>
  <c r="P50" i="11"/>
  <c r="M50" i="11" s="1" a="1"/>
  <c r="M50" i="11" s="1"/>
  <c r="P84" i="11"/>
  <c r="M84" i="11" s="1" a="1"/>
  <c r="M84" i="11" s="1"/>
  <c r="P105" i="11"/>
  <c r="M105" i="11" s="1" a="1"/>
  <c r="M105" i="11" s="1"/>
  <c r="P75" i="11"/>
  <c r="M75" i="11" s="1" a="1"/>
  <c r="M75" i="11" s="1"/>
  <c r="P49" i="11"/>
  <c r="M49" i="11" s="1" a="1"/>
  <c r="M49" i="11" s="1"/>
  <c r="P24" i="11"/>
  <c r="M24" i="11" s="1" a="1"/>
  <c r="M24" i="11" s="1"/>
  <c r="P118" i="11"/>
  <c r="M118" i="11" s="1" a="1"/>
  <c r="M118" i="11" s="1"/>
  <c r="P32" i="11"/>
  <c r="M32" i="11" s="1" a="1"/>
  <c r="M32" i="11" s="1"/>
  <c r="P48" i="11"/>
  <c r="M48" i="11" s="1" a="1"/>
  <c r="M48" i="11" s="1"/>
  <c r="P180" i="11"/>
  <c r="M180" i="11" s="1" a="1"/>
  <c r="M180" i="11" s="1"/>
  <c r="P51" i="11"/>
  <c r="M51" i="11" s="1" a="1"/>
  <c r="M51" i="11" s="1"/>
  <c r="P131" i="11"/>
  <c r="M131" i="11" s="1" a="1"/>
  <c r="M131" i="11" s="1"/>
  <c r="P202" i="11"/>
  <c r="M202" i="11" s="1" a="1"/>
  <c r="M202" i="11" s="1"/>
  <c r="P102" i="11"/>
  <c r="M102" i="11" s="1" a="1"/>
  <c r="M102" i="11" s="1"/>
  <c r="P203" i="11"/>
  <c r="M203" i="11" s="1" a="1"/>
  <c r="M203" i="11" s="1"/>
  <c r="P3" i="11"/>
  <c r="M3" i="11" s="1" a="1"/>
  <c r="P13" i="11"/>
  <c r="M13" i="11" s="1" a="1"/>
  <c r="M13" i="11" s="1"/>
  <c r="P91" i="11"/>
  <c r="M91" i="11" s="1" a="1"/>
  <c r="M91" i="11" s="1"/>
  <c r="P191" i="11"/>
  <c r="M191" i="11" s="1" a="1"/>
  <c r="M191" i="11" s="1"/>
  <c r="P19" i="11"/>
  <c r="M19" i="11" s="1" a="1"/>
  <c r="M19" i="11" s="1"/>
  <c r="P123" i="11"/>
  <c r="M123" i="11" s="1" a="1"/>
  <c r="M123" i="11" s="1"/>
  <c r="P138" i="11"/>
  <c r="M138" i="11" s="1" a="1"/>
  <c r="M138" i="11" s="1"/>
  <c r="P199" i="11"/>
  <c r="M199" i="11" s="1" a="1"/>
  <c r="M199" i="11" s="1"/>
  <c r="P177" i="11"/>
  <c r="M177" i="11" s="1" a="1"/>
  <c r="M177" i="11" s="1"/>
  <c r="P69" i="11"/>
  <c r="M69" i="11" s="1" a="1"/>
  <c r="M69" i="11" s="1"/>
  <c r="P43" i="11"/>
  <c r="M43" i="11" s="1" a="1"/>
  <c r="M43" i="11" s="1"/>
  <c r="P18" i="11"/>
  <c r="M18" i="11" s="1" a="1"/>
  <c r="M18" i="11" s="1"/>
  <c r="P6" i="11"/>
  <c r="M6" i="11" s="1" a="1"/>
  <c r="M6" i="11" s="1"/>
  <c r="P214" i="11"/>
  <c r="M214" i="11" s="1" a="1"/>
  <c r="M214" i="11" s="1"/>
  <c r="P88" i="11"/>
  <c r="M88" i="11" s="1" a="1"/>
  <c r="M88" i="11" s="1"/>
  <c r="P96" i="11"/>
  <c r="M96" i="11" s="1" a="1"/>
  <c r="M96" i="11" s="1"/>
  <c r="P85" i="11"/>
  <c r="M85" i="11" s="1" a="1"/>
  <c r="M85" i="11" s="1"/>
  <c r="P94" i="11"/>
  <c r="M94" i="11" s="1" a="1"/>
  <c r="M94" i="11" s="1"/>
  <c r="P78" i="11"/>
  <c r="M78" i="11" s="1" a="1"/>
  <c r="M78" i="11" s="1"/>
  <c r="P86" i="11"/>
  <c r="M86" i="11" s="1" a="1"/>
  <c r="M86" i="11" s="1"/>
  <c r="P183" i="11"/>
  <c r="M183" i="11" s="1" a="1"/>
  <c r="M183" i="11" s="1"/>
  <c r="P158" i="11"/>
  <c r="M158" i="11" s="1" a="1"/>
  <c r="M158" i="11" s="1"/>
  <c r="P159" i="11"/>
  <c r="M159" i="11" s="1" a="1"/>
  <c r="M159" i="11" s="1"/>
  <c r="P136" i="11"/>
  <c r="M136" i="11" s="1" a="1"/>
  <c r="M136" i="11" s="1"/>
  <c r="P201" i="11"/>
  <c r="M201" i="11" s="1" a="1"/>
  <c r="M201" i="11" s="1"/>
  <c r="P175" i="11"/>
  <c r="M175" i="11" s="1" a="1"/>
  <c r="M175" i="11" s="1"/>
  <c r="P67" i="11"/>
  <c r="M67" i="11" s="1" a="1"/>
  <c r="M67" i="11" s="1"/>
  <c r="P41" i="11"/>
  <c r="M41" i="11" s="1" a="1"/>
  <c r="M41" i="11" s="1"/>
  <c r="P16" i="11"/>
  <c r="M16" i="11" s="1" a="1"/>
  <c r="M16" i="11" s="1"/>
  <c r="P4" i="11"/>
  <c r="M4" i="11" s="1" a="1"/>
  <c r="M4" i="11" s="1"/>
  <c r="P212" i="11"/>
  <c r="M212" i="11" s="1" a="1"/>
  <c r="M212" i="11" s="1"/>
  <c r="A2" i="13" l="1" a="1"/>
  <c r="A2" i="13" s="1"/>
  <c r="A2" i="12" a="1"/>
  <c r="A2" i="12" s="1"/>
  <c r="M3" i="1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<sst xmlns="http://schemas.openxmlformats.org/spreadsheetml/2006/main" count="2931" uniqueCount="1002">
  <si>
    <t>Mall för relevanta kontroller</t>
  </si>
  <si>
    <t>Organisation som utför genomgång</t>
  </si>
  <si>
    <t xml:space="preserve">Datum </t>
  </si>
  <si>
    <t>Namn och roll på utförare</t>
  </si>
  <si>
    <t>Odontologi</t>
  </si>
  <si>
    <t>Dennis Nilsson Sjöström, Konsult</t>
  </si>
  <si>
    <t>Versionshistorik</t>
  </si>
  <si>
    <t>Datum</t>
  </si>
  <si>
    <t>Version</t>
  </si>
  <si>
    <t>Namn</t>
  </si>
  <si>
    <t>Kommentar</t>
  </si>
  <si>
    <t>0.1</t>
  </si>
  <si>
    <t>Dennis Nilsson Sjöström</t>
  </si>
  <si>
    <t>Upprättade dokument</t>
  </si>
  <si>
    <t>0.2</t>
  </si>
  <si>
    <t>Steg 2 inkluderat i kontrollkatalogen</t>
  </si>
  <si>
    <t>0.3</t>
  </si>
  <si>
    <t>Steg 3 inkluderat i kontrollkatalogen</t>
  </si>
  <si>
    <t>0.4</t>
  </si>
  <si>
    <t>Steg 4 inkluderat i kontrollkatalogen</t>
  </si>
  <si>
    <t>0.5</t>
  </si>
  <si>
    <t>Steg 5 inkluderat i kontrollkatalogen</t>
  </si>
  <si>
    <t>1.0</t>
  </si>
  <si>
    <t>Leverans av dokument till beställare.</t>
  </si>
  <si>
    <t>Steg 0: Identifiera omfattning</t>
  </si>
  <si>
    <t>Namn på objekt/system/tillgång/tjänst</t>
  </si>
  <si>
    <t xml:space="preserve">Använd ett namn som är beskrivande och lätt att känna igen. </t>
  </si>
  <si>
    <t>Verksamhetsområde</t>
  </si>
  <si>
    <t>Definiera vilket verksamhetsområde som tillgången kommer omfattas av.
T.ex. Om det är inför en upphandling eller sker inom ett forskningsprojekt.</t>
  </si>
  <si>
    <t>Upphandling</t>
  </si>
  <si>
    <t>Omfattning</t>
  </si>
  <si>
    <t>Definiera vad som ingår i systemets omfattning, exempelvis informationsmängder mm.</t>
  </si>
  <si>
    <t>Objekt-/tjänsteägare</t>
  </si>
  <si>
    <t>Namn och roll för objekt- eller tillgångsägaren</t>
  </si>
  <si>
    <t>Syfte och funktionalitet</t>
  </si>
  <si>
    <t xml:space="preserve">En övergripande beskrivning av vad tillgången skall användas till och hur den stöttar övriga verksamheten. </t>
  </si>
  <si>
    <t>Verksamhetskritisk process</t>
  </si>
  <si>
    <t>Är tillgången med eller har kopplingar till en verksamhetskritisk process?</t>
  </si>
  <si>
    <t>Användare</t>
  </si>
  <si>
    <t>Vilka kommer använda systemet?</t>
  </si>
  <si>
    <t>Typ av information som kommer finnas i systemet</t>
  </si>
  <si>
    <t xml:space="preserve">Beskriv vilken typ av information som kommer att användas inom systemet. Gruppera olika informationsmängder till några få informationstyper. </t>
  </si>
  <si>
    <t>Beroenden till andra system eller tillgångar</t>
  </si>
  <si>
    <t>Vilka beroende har system- eller tillgången till andra system? Det kan exempelvis innefatta andra system eller informationsmängder.</t>
  </si>
  <si>
    <t>Beroenden från andra system till detta system</t>
  </si>
  <si>
    <t xml:space="preserve">Finns det beroende från andra  informationstillgången till denna informationstillgång? </t>
  </si>
  <si>
    <t>Relevanta regelverk</t>
  </si>
  <si>
    <t>Definiera om det finns relevanta lagar för informationsmängderna i tillgången.</t>
  </si>
  <si>
    <r>
      <t>Definiera vilka andra regelverk som är tillämpliga</t>
    </r>
    <r>
      <rPr>
        <b/>
        <i/>
        <sz val="10"/>
        <color theme="1"/>
        <rFont val="DM Sans 14pt"/>
      </rPr>
      <t xml:space="preserve"> OM ÖVRIGT</t>
    </r>
    <r>
      <rPr>
        <i/>
        <sz val="10"/>
        <color theme="1"/>
        <rFont val="DM Sans 14pt"/>
      </rPr>
      <t xml:space="preserve"> valts i fältet ovan.</t>
    </r>
  </si>
  <si>
    <t>Metod för införskaffande</t>
  </si>
  <si>
    <t>Beskriv hur informationstillgången kommer införskaffas. Exempelvis utveckling inom KI eller anskaffning från tredje part.</t>
  </si>
  <si>
    <t>Steg 1: Klassa information</t>
  </si>
  <si>
    <t xml:space="preserve">Använd tabellen nedan för att välja ut de typer av information som kommer att innefattas i tillgången. 
Under rubriken "Vanliga informationstyper inom KI" skall rullistan i kolumnen "Informationstyp" användas för att välja relevanta informationstyper i tillgången. Rullistan innehåller de vanligaste informationstyperna inom KI som redan har klassats. Skulle den informationstyp som existerar i systemet inte finnas kan egna informationstyper läggas till under kolumnen "Övriga informationstyper". Vid addering av informationstyper måste informationstypen klassas enligt tabellen till höger. Informationstypen som skall klassas skall konsekvensen bedömas, i kvantitativa mätetal vid förlust av aspekterna Konfidentialitet, Riktighet, Tillgänglighet och Spårbarhet. </t>
  </si>
  <si>
    <t>Kvantativt mätetal</t>
  </si>
  <si>
    <t>Konsekvens</t>
  </si>
  <si>
    <t>Slutsats</t>
  </si>
  <si>
    <t>Konfidentialitet</t>
  </si>
  <si>
    <t>Riktighet</t>
  </si>
  <si>
    <t>Tillgänglighet</t>
  </si>
  <si>
    <t>Spårbarhet</t>
  </si>
  <si>
    <t>Allvarlig</t>
  </si>
  <si>
    <t>Högsta bedömda konsekvens</t>
  </si>
  <si>
    <t>Kännbar</t>
  </si>
  <si>
    <t>Lindrig</t>
  </si>
  <si>
    <t>Försumbar</t>
  </si>
  <si>
    <t>Konsekvensnivå</t>
  </si>
  <si>
    <t>Vanliga informationstyper inom KI</t>
  </si>
  <si>
    <t>Informationstyp</t>
  </si>
  <si>
    <t>Beskrivning</t>
  </si>
  <si>
    <t>GDPR</t>
  </si>
  <si>
    <t>Motivering för informationsklassning</t>
  </si>
  <si>
    <t>Personuppgifter</t>
  </si>
  <si>
    <t>Anonymiserade känsliga personuppgifter</t>
  </si>
  <si>
    <t>Känsliga personuppgifter</t>
  </si>
  <si>
    <t>Övriga informationstyper</t>
  </si>
  <si>
    <t>Röntgenbilder tänder</t>
  </si>
  <si>
    <t>Utgår från tidigare bedömningar</t>
  </si>
  <si>
    <t>Sannolikhet</t>
  </si>
  <si>
    <t>Mycket hög</t>
  </si>
  <si>
    <t>Hög</t>
  </si>
  <si>
    <t>Medel</t>
  </si>
  <si>
    <t>ID</t>
  </si>
  <si>
    <t>Riskbeskrivning</t>
  </si>
  <si>
    <t>S</t>
  </si>
  <si>
    <t>K</t>
  </si>
  <si>
    <t>Riskvärde</t>
  </si>
  <si>
    <t>Risknivå</t>
  </si>
  <si>
    <t>Åtgärder</t>
  </si>
  <si>
    <t>Åtgärdsansvarig</t>
  </si>
  <si>
    <t>Risk-001</t>
  </si>
  <si>
    <t>Cyberattack mot system</t>
  </si>
  <si>
    <t>Risk-002</t>
  </si>
  <si>
    <t>Risk-003</t>
  </si>
  <si>
    <t>[Välj]</t>
  </si>
  <si>
    <t>Risk-004</t>
  </si>
  <si>
    <t>Risk-005</t>
  </si>
  <si>
    <t>Risk-006</t>
  </si>
  <si>
    <t>Risk-007</t>
  </si>
  <si>
    <t>Risk-008</t>
  </si>
  <si>
    <t>Risk-009</t>
  </si>
  <si>
    <t>Risk-010</t>
  </si>
  <si>
    <t>Risk-011</t>
  </si>
  <si>
    <t>Risk-012</t>
  </si>
  <si>
    <t>Risk-013</t>
  </si>
  <si>
    <t>Risk-014</t>
  </si>
  <si>
    <t>Risk-015</t>
  </si>
  <si>
    <t>Risk-016</t>
  </si>
  <si>
    <t>Risk-017</t>
  </si>
  <si>
    <t>Risk-018</t>
  </si>
  <si>
    <t>Risk-019</t>
  </si>
  <si>
    <t>Risk-020</t>
  </si>
  <si>
    <t>Risk-021</t>
  </si>
  <si>
    <t>Övergripande informationsklassning inom KI</t>
  </si>
  <si>
    <t xml:space="preserve">
Underlaget nedan är resultatet av en övergripande informationsklassificering som gjorts av vanliga informationstyper inom KI. Materialet är tänkt att fungera som en vägledning när man gör informationsklassificeringar i varje specifik situtation. </t>
  </si>
  <si>
    <r>
      <rPr>
        <b/>
        <sz val="11"/>
        <color theme="1"/>
        <rFont val="DM Sans 14pt"/>
      </rPr>
      <t>Allvarliga konsekvenser</t>
    </r>
    <r>
      <rPr>
        <sz val="11"/>
        <color theme="1"/>
        <rFont val="DM Sans 14pt"/>
      </rPr>
      <t xml:space="preserve"> för KI, deltagarna i studien eller tredje part</t>
    </r>
  </si>
  <si>
    <t>KRTS-värden</t>
  </si>
  <si>
    <t>A1 intyg</t>
  </si>
  <si>
    <t>Ja</t>
  </si>
  <si>
    <t>A1 intyg från Försäkringskassan</t>
  </si>
  <si>
    <t>Administrativa föreskrifter (upphandlingsdokument)</t>
  </si>
  <si>
    <t>Nej</t>
  </si>
  <si>
    <t>Detta kan variera mellan 1 till 4. Ifall administrativa föreskrifter beskriver säkerhetskänsliga detaljer, som t.ex. skalskydd, är konsekvenserna kännbara. Normalt annonseras AF publikt såvida inte en säkerhetsupphandling krävs, då leverantörer måste säkerhetsprövas innan de får ut AF.</t>
  </si>
  <si>
    <t>Här kan konfidentialitet (K)  variera och vara 1 till 4. Ifall administrativa föreskrifter beskriver säkerhetskänsliga detaljer, som t.ex. skalskydd, är konsekvenserna kännbara. Normalt annonseras AF publikt såvida inte en säkerhetsupphandling krävs, då leverantörer måste säkerhetsprövas innan de får ut AF.</t>
  </si>
  <si>
    <t>Anbud</t>
  </si>
  <si>
    <t>Kan innehålla uppgifter med affärsekretess</t>
  </si>
  <si>
    <t>Anbudsinbjudan</t>
  </si>
  <si>
    <t>Anläggnings- och inventarieregister</t>
  </si>
  <si>
    <t xml:space="preserve">Tex aggregerade data eller data där även indirekta möjligheter till identifikation har tagits bort. Kan ske inför att man får tillgång till data eller som en del av forskningsprocessen. </t>
  </si>
  <si>
    <t>Anställning utan utlysning</t>
  </si>
  <si>
    <t>Beslut om anställning</t>
  </si>
  <si>
    <t>Anställningsavtal</t>
  </si>
  <si>
    <t xml:space="preserve">Allmän handling. Sedvanlig prövning vid utlämnande. </t>
  </si>
  <si>
    <t>Anställningsändringar</t>
  </si>
  <si>
    <t>Ansökan om bidrag till arbetshjälpmedel</t>
  </si>
  <si>
    <t>Konfidentialitet (K) 3 om gallringsbeslut enligt dokumenthanteringsplan, om inte så K1. Indirekt kan spåras att en person har funktionshinder.</t>
  </si>
  <si>
    <t>Arbetsgivaren avbryter provanställning</t>
  </si>
  <si>
    <t>Arbetsgivarintyg</t>
  </si>
  <si>
    <t>Arbetsskada anmälan</t>
  </si>
  <si>
    <t>Arbetsskada beslut</t>
  </si>
  <si>
    <t>Avräkningsnotor</t>
  </si>
  <si>
    <t>Avsked</t>
  </si>
  <si>
    <t xml:space="preserve">Information om tilltänkt avsked, ev varsel till fack och beslut om avsked. </t>
  </si>
  <si>
    <t>Bankkontoanmälan</t>
  </si>
  <si>
    <t>Enbart löneadministrationen behöver ha tillgång till uppgifter om användaren behöver hjälp</t>
  </si>
  <si>
    <t>Beredskap, övertid, mertid och OB</t>
  </si>
  <si>
    <t xml:space="preserve">Beslut om förbud om bisyssla </t>
  </si>
  <si>
    <t>Beslut om förhöjd sjuklön första dagen</t>
  </si>
  <si>
    <t>Ansökan till Försäkringskassan. Beslut från. Försäkringskassan</t>
  </si>
  <si>
    <t>Beslut om person- eller samordningsnummer</t>
  </si>
  <si>
    <t>Från skatteverket, 2, obs utlämnande. Har ett fiktivt nr innan.</t>
  </si>
  <si>
    <t>Beslut om sjukersättning</t>
  </si>
  <si>
    <t>Beslut om tidsbegränsat uppdragstillägg</t>
  </si>
  <si>
    <t xml:space="preserve">Beslut om utmätning </t>
  </si>
  <si>
    <t>Beslut om utökad VAB/omvårdnadsbidrag</t>
  </si>
  <si>
    <t>Betalningsfil SU11</t>
  </si>
  <si>
    <t>Betalningsförslag/betalningsbekräftelse SU07/SU08</t>
  </si>
  <si>
    <t>Data som ej innehåller personuppgifter</t>
  </si>
  <si>
    <t xml:space="preserve">Tex data från djur, cellinjer, bakterier och material som används inom forskningen. </t>
  </si>
  <si>
    <t xml:space="preserve">Data som ej innehåller personuppgifter, men där sekretess råder </t>
  </si>
  <si>
    <t xml:space="preserve">Tex data som regleras av sekretess i avtal med företag/uppdragsforskning eller där annan sekretesslagstiftning kan vara aktuell. </t>
  </si>
  <si>
    <t>Deltidspension</t>
  </si>
  <si>
    <t>Distansavtal</t>
  </si>
  <si>
    <t>Inga känsliga uppgifter ska finnas i avtalet även om sådana finns i personalakten.</t>
  </si>
  <si>
    <t>Docenturansökan</t>
  </si>
  <si>
    <t>K2,  namn, personnr. Beslutet är K 2.  I övrigt, ansökan med bilagor, sakkunnigutlåtande, beslut, docenturbevis</t>
  </si>
  <si>
    <t>Ersättning för tillfälligt anställda</t>
  </si>
  <si>
    <t>Felrapporter/avstämningsrapporter</t>
  </si>
  <si>
    <t>Formulär i UBW</t>
  </si>
  <si>
    <t>Följesedlar</t>
  </si>
  <si>
    <t xml:space="preserve">Förenad anställning  </t>
  </si>
  <si>
    <t>Överenskommelse om tillsättning</t>
  </si>
  <si>
    <t>Förmånsbeskattning</t>
  </si>
  <si>
    <t>Försöksperson, tagande av organ</t>
  </si>
  <si>
    <t>Får ersättning. Förvaras i gemensamma arkivet</t>
  </si>
  <si>
    <t>Genomförda lagstadgade medicinska kontroller</t>
  </si>
  <si>
    <t>Dokumentation från företagshälsa</t>
  </si>
  <si>
    <t>Huvudbok/huvudboksverifikationer</t>
  </si>
  <si>
    <t>Individuella beslut</t>
  </si>
  <si>
    <t>Beslut t.ex. ny befattning, ny lön, BESTA, konteringsändring</t>
  </si>
  <si>
    <t>Inkomstförfrågan FK</t>
  </si>
  <si>
    <t>Inköpsordrar</t>
  </si>
  <si>
    <t>Jämkningar Preliminärt skatteavdrag</t>
  </si>
  <si>
    <t>Kodnyckel (till pseudonymiserad data)</t>
  </si>
  <si>
    <r>
      <t>Gäller alla "faser" hos data, från insamling, analys, bearbetning, delning etc till publikation och tillgängliggörande.</t>
    </r>
    <r>
      <rPr>
        <b/>
        <sz val="11"/>
        <rFont val="DM Sans 14pt"/>
      </rPr>
      <t xml:space="preserve"> </t>
    </r>
    <r>
      <rPr>
        <sz val="11"/>
        <rFont val="DM Sans 14pt"/>
      </rPr>
      <t>Data kan genereras på olika sätt, tex via olika analyser för genomik och proteomik, bilder, enkäter, intervjuer etc</t>
    </r>
  </si>
  <si>
    <t>Kodplan/redovisningsmodell</t>
  </si>
  <si>
    <t>Konsistorieersättning</t>
  </si>
  <si>
    <t>Konteringsändring</t>
  </si>
  <si>
    <t>Personnummer, ett eller flera projekt  (gemensamma arkivet)</t>
  </si>
  <si>
    <t>Kontrakt (signerat)</t>
  </si>
  <si>
    <t>Kontraktsvillkor (upphandlingsdokument)</t>
  </si>
  <si>
    <t>Krav på anbudsgivare/tjänst (upphandlingsdokumet)</t>
  </si>
  <si>
    <t>Kundfakturor</t>
  </si>
  <si>
    <t>Kundreskontra</t>
  </si>
  <si>
    <t>Kundreskontrans verifikationer</t>
  </si>
  <si>
    <t xml:space="preserve">Tex information från patientjournaler, register, prover, bilder där man har direkt koppling till individen, vanligen via personnummer och/eller namn. 
Enligt Integritetsmyndigheten: Personuppgifter som till exempel avslöjar etniskt ursprung, politiska åsikter, religiös eller filosofisk övertygelse, medlemskap i en fackförening, hälsa, en persons sexualliv eller sexuella läggning, genetiska uppgifter och biometriska uppgifter som entydigt identifierar en person. </t>
  </si>
  <si>
    <t>Ledighetsansökningar</t>
  </si>
  <si>
    <t>Leverantörsfakturor</t>
  </si>
  <si>
    <t>Leverantörsreskontrans verifikationer</t>
  </si>
  <si>
    <t>Leverantörsverifikationer</t>
  </si>
  <si>
    <t>Läkarintyg</t>
  </si>
  <si>
    <t>Inom HR-adm.</t>
  </si>
  <si>
    <t>Lönetillägg</t>
  </si>
  <si>
    <t>Beslut</t>
  </si>
  <si>
    <t>Löneväxling</t>
  </si>
  <si>
    <t>Överenskommelse, Avbryta/upphöra</t>
  </si>
  <si>
    <t>Medarbetarens uppsägning</t>
  </si>
  <si>
    <t>Mottagande internationell personal</t>
  </si>
  <si>
    <t>Tex inom forskning. Kan beröra arbetstillstånd, mottagningsavtal, uppehållstillstånd</t>
  </si>
  <si>
    <t>Namnändring</t>
  </si>
  <si>
    <t>Beslut Skatteverket</t>
  </si>
  <si>
    <t>Omplacering</t>
  </si>
  <si>
    <t>Förfrågan, utredning, beslut</t>
  </si>
  <si>
    <t>Pappersfaktura som har skannats</t>
  </si>
  <si>
    <t>Pensionsutredning</t>
  </si>
  <si>
    <t>Beslut om pension, anstånd med pensionsavgång, utdrag ur tjänstgöringsmatrikel</t>
  </si>
  <si>
    <t>Permanenta placeringsbeslut</t>
  </si>
  <si>
    <t>Permutation</t>
  </si>
  <si>
    <t>Personalansvarsnämnd löneavdrag</t>
  </si>
  <si>
    <t>Underlag Beslut Åtgärd</t>
  </si>
  <si>
    <t>Personalansvarsnämnd skriflig varning</t>
  </si>
  <si>
    <t>Alla typer av information som kan knytas direkt till en fysisk person som är i livet som personnummer, namn, adress, e-postadress etc. Dessutom också uppgifter som  mer indirekt kan knytas till en person som tex. IP-nummer räknas som personuppgift. Mycket av denna information finns öppet tillgänglig. 
Enligt Integritetsskyddsmyndigheten: All slags information som direkt eller indirekt kan knytas till en (fysisk) person som är i livet. Även bild- och ljuduppgifter om en (fysisk) person räknas som personuppgifter, även om inga namn nämns. Krypterade eller kodade uppgifter är också personuppgifter om någon har en nyckel som kan koppla dem till en person</t>
  </si>
  <si>
    <t>Placeringsrådets beslut</t>
  </si>
  <si>
    <t xml:space="preserve">Post-Doc diploma </t>
  </si>
  <si>
    <t>Prislista (bilaga till kontrakt)</t>
  </si>
  <si>
    <t>Prövning och utvärdering (upphandlingsdokument)</t>
  </si>
  <si>
    <t>Pseudonymiserade känsliga personuppgifter</t>
  </si>
  <si>
    <t>Känsliga personuppgifter där man har använt en kod/en indirekt indentifierare istället för tex. ett personnummer och/eller ett namn. Kan ske inför att man får tillgång till data, eller som en del av forskninsprocessen. 
Pseudonymiseringen i sig är en form av säkerhetsåtgärd som används för att skydda informationen. Men pseudonymiserade personuppgifter betraktas fortfarande som personuppgifter, även om risken för att en person oönskat kan identifieras minskar. Anledningen är att möjligheten till identifiering  fortfarande kvarstår via koden/den indirekta identifieraren.</t>
  </si>
  <si>
    <t xml:space="preserve">Rehabiliteringsplanering för återgång i arbete </t>
  </si>
  <si>
    <t>Planering upprättad av KI</t>
  </si>
  <si>
    <t xml:space="preserve">Rehabiliteringsutredning </t>
  </si>
  <si>
    <t>Utredning upprättad av KI</t>
  </si>
  <si>
    <t>Rekvisitioner</t>
  </si>
  <si>
    <t>Resebidrag sökt utanför KI</t>
  </si>
  <si>
    <t>Ansökan Beslut</t>
  </si>
  <si>
    <t>Resebidrag vid institution</t>
  </si>
  <si>
    <t>Utlysning. Ansökan. Beslut/lista över beviljade sökande Reserapporter</t>
  </si>
  <si>
    <t>Sakkunnig- och opponentersättning</t>
  </si>
  <si>
    <t>Sjukfrånvaro dag 15 FK</t>
  </si>
  <si>
    <t>Sjukvårds- och läkemedelskvitton</t>
  </si>
  <si>
    <t>Skattebeslut</t>
  </si>
  <si>
    <t xml:space="preserve">Stipendiebeslut </t>
  </si>
  <si>
    <t>Avser ej anställda på KI</t>
  </si>
  <si>
    <t xml:space="preserve">Supervisor - Post Doc Agreement </t>
  </si>
  <si>
    <t>Testamenten</t>
  </si>
  <si>
    <t>Tillfälliga placeringsbeslut</t>
  </si>
  <si>
    <t>Tjänstbarhetsintyg</t>
  </si>
  <si>
    <t>Intyg från företagshälsa, medicinska kontroller</t>
  </si>
  <si>
    <t>Tjänstgöringsbetyg utfärdade vid KI</t>
  </si>
  <si>
    <t>Ska inte hamna i akten, lämnas ut till medarbetaren</t>
  </si>
  <si>
    <t>Tydliggörande av skyldigheter i anställningen</t>
  </si>
  <si>
    <t>HR-adm. om en medarbetare inte har skötts sig i sin anställning och fått en varning.</t>
  </si>
  <si>
    <t>Uppsägning pga arbetsbrist</t>
  </si>
  <si>
    <t>K 2, uppsägningen hamnar i HR systemet men inte utredningen eller protokoll etc. hamnar inte i en personakt.  Rektorsmöte, förhandlingsprotokoll arbetsbrist, utredning om omplacering och turordning, förhandling om omplacering och turordning, uppsägning pga arbetsbrist</t>
  </si>
  <si>
    <t>Uppsägning pga personliga skäl</t>
  </si>
  <si>
    <t>Information om tilltänkt uppsägning pga personliga skäl, ev varsel till fack och beslut om uppsägning pga personliga skäl</t>
  </si>
  <si>
    <t>Årsredovisningar</t>
  </si>
  <si>
    <t>Överenskommelse</t>
  </si>
  <si>
    <t>Överenskommelse är ett vitt begrepp som kan omfatta olika individuella överenskommelser, tex löneväxling</t>
  </si>
  <si>
    <t>Överenskommelse om forskarflytt</t>
  </si>
  <si>
    <t>Överenskommelse om frivillig avgång</t>
  </si>
  <si>
    <t>Förhandlingsprotokoll arbetsbrist, överenskommelse om frivillig avgång. Personnr finns med.</t>
  </si>
  <si>
    <t>Överenskommelse om förtroendearbetstid</t>
  </si>
  <si>
    <t>Överenskommelse om ny lön</t>
  </si>
  <si>
    <t>Överenskommelse om tillsättning av förenad anställning</t>
  </si>
  <si>
    <t>Konsekvensnivåer</t>
  </si>
  <si>
    <r>
      <rPr>
        <b/>
        <sz val="14"/>
        <color theme="1"/>
        <rFont val="DM Sans 14pt"/>
      </rPr>
      <t>Konsekvensnivå</t>
    </r>
    <r>
      <rPr>
        <b/>
        <sz val="16"/>
        <color theme="1"/>
        <rFont val="DM Sans 14pt"/>
      </rPr>
      <t xml:space="preserve">
</t>
    </r>
  </si>
  <si>
    <t xml:space="preserve"> Säkerhetsaspekterna: Konfidentialitet, Riktighet, Tillgänglighet och Spårbarhet</t>
  </si>
  <si>
    <r>
      <rPr>
        <b/>
        <u/>
        <sz val="11"/>
        <color theme="1"/>
        <rFont val="DM Sans 14pt"/>
      </rPr>
      <t>Försumbara konsekvenser</t>
    </r>
    <r>
      <rPr>
        <b/>
        <sz val="11"/>
        <color theme="1"/>
        <rFont val="DM Sans 14pt"/>
      </rPr>
      <t xml:space="preserve">
Förlust av konfidentialitet, riktighet, tillgänglighet eller spårbarhet hos information innebär en försumbar negativ påverkan för KI, enskild individ eller tredje part.</t>
    </r>
    <r>
      <rPr>
        <sz val="11"/>
        <color theme="1"/>
        <rFont val="DM Sans 14pt"/>
      </rPr>
      <t xml:space="preserve">
Beskrivning:
• Ingen skada på omgivningens förtroende för verksamheten 
• Ingen skada på kvalitet i utbildning och forskning 
• Obetydlig ekonomisk påverkan 
• Händelser och problem hanteras av medarbetare </t>
    </r>
  </si>
  <si>
    <r>
      <rPr>
        <b/>
        <u/>
        <sz val="11"/>
        <color theme="1"/>
        <rFont val="DM Sans 14pt"/>
      </rPr>
      <t>Lindriga konsekvenser</t>
    </r>
    <r>
      <rPr>
        <b/>
        <sz val="11"/>
        <color theme="1"/>
        <rFont val="DM Sans 14pt"/>
      </rPr>
      <t xml:space="preserve">
Förlust av konfidentialitet,  riktighet, tillgänglighet eller spårbarhet hos information innebär en lindrig negativ påverkan för KI, enskild individ eller tredje part.</t>
    </r>
    <r>
      <rPr>
        <sz val="11"/>
        <color theme="1"/>
        <rFont val="DM Sans 14pt"/>
      </rPr>
      <t xml:space="preserve">
Beskrivning:
• Möjligen viss påverkan på omgivningens förtroende för verksamheten 
• Möjligen viss påverkan i utbildning och forskning 
• Mindre ekonomisk påverkan 
• Begränsad kortvarig påverkan 
• Konsekvenser kan hanteras inom den löpande verksamheten </t>
    </r>
  </si>
  <si>
    <r>
      <rPr>
        <b/>
        <u/>
        <sz val="11"/>
        <color theme="1"/>
        <rFont val="DM Sans 14pt"/>
      </rPr>
      <t>Kännbara konsekvenser</t>
    </r>
    <r>
      <rPr>
        <b/>
        <sz val="11"/>
        <color theme="1"/>
        <rFont val="DM Sans 14pt"/>
      </rPr>
      <t xml:space="preserve">
Förlust av konfidentialitet, riktighet, tillgänglighet eller spårbarhet hos information innebär en kännbar negativ påverkan för KI, enskild individ eller tredje part. </t>
    </r>
    <r>
      <rPr>
        <sz val="11"/>
        <color theme="1"/>
        <rFont val="DM Sans 14pt"/>
      </rPr>
      <t xml:space="preserve">
Beskrivning: 
• Kortvarig skada på omgivningens förtroende för verksamheten 
• Kortvarig skada på kvalitet i utbildning och forskning 
• Viss ekonomisk påverkan 
• Kortvarig påverkan 
• Händelser och problem som kräver åtgärder från ledningen </t>
    </r>
  </si>
  <si>
    <r>
      <rPr>
        <b/>
        <u/>
        <sz val="11"/>
        <color theme="1"/>
        <rFont val="DM Sans 14pt"/>
      </rPr>
      <t>Allvarliga konsekvenser</t>
    </r>
    <r>
      <rPr>
        <b/>
        <sz val="11"/>
        <color theme="1"/>
        <rFont val="DM Sans 14pt"/>
      </rPr>
      <t xml:space="preserve">
Förlust av konfidentialitet, riktighet, tillgänglighet eller spårbarhet hos information innebär en allvarlig negativ påverkan för KI, enskild individ eller tredje part.  </t>
    </r>
    <r>
      <rPr>
        <sz val="11"/>
        <color theme="1"/>
        <rFont val="DM Sans 14pt"/>
      </rPr>
      <t xml:space="preserve">
Beskrivning:
• Stor skada på omgivningens förtroende för verksamheten 
• Stor skada på kvalitet i utbildning och forskning 
• Stor ekonomisk påverkan 
• Påverkan under lång tid/bestående påverkan
• Nuvarande ledning kan inte hantera situationen</t>
    </r>
  </si>
  <si>
    <t>Detta ark används av Excel för att hämta uppgifter som används i de andra kalkylarken. Normalt sett behöver ni inte ändra här.</t>
  </si>
  <si>
    <t>Riskbehandling</t>
  </si>
  <si>
    <t>Status</t>
  </si>
  <si>
    <t>Låg</t>
  </si>
  <si>
    <t>Medelhög</t>
  </si>
  <si>
    <t>Accepteras</t>
  </si>
  <si>
    <t>Ej påbörjad</t>
  </si>
  <si>
    <t>Reduceras</t>
  </si>
  <si>
    <t>Mindre än 50 %</t>
  </si>
  <si>
    <t>Undviks</t>
  </si>
  <si>
    <t>Mer än 50 %</t>
  </si>
  <si>
    <t>Klar</t>
  </si>
  <si>
    <t>Säkerhetsåtgärder ISO27001 Bilaga A</t>
  </si>
  <si>
    <t>Dokument och avsnitt KI</t>
  </si>
  <si>
    <t>Skrivelse i dokument</t>
  </si>
  <si>
    <t>Kontrollbeskrivning</t>
  </si>
  <si>
    <t>R</t>
  </si>
  <si>
    <t>T</t>
  </si>
  <si>
    <t>Verksamhetskritiskt system/information</t>
  </si>
  <si>
    <t>GDPR (Ja, N/A)</t>
  </si>
  <si>
    <t>Textsplit</t>
  </si>
  <si>
    <t>Applicerbar (Ja, N/A)</t>
  </si>
  <si>
    <t>Motivering om kontrollen är N/A</t>
  </si>
  <si>
    <t>Applicerbar (auto)</t>
  </si>
  <si>
    <t>Applicerbar (område)</t>
  </si>
  <si>
    <t>Applicerbar (K)</t>
  </si>
  <si>
    <t>Applicerbar (R)</t>
  </si>
  <si>
    <t>Applicerbar (T)</t>
  </si>
  <si>
    <t>Applicerbar (S)</t>
  </si>
  <si>
    <t>Applicerbar (kritisk)</t>
  </si>
  <si>
    <t>Applicerbar (GDPR)</t>
  </si>
  <si>
    <t>5 Organisatoriska säkerhetsåtgärder</t>
  </si>
  <si>
    <t>5.07.01</t>
  </si>
  <si>
    <t>Hotunderrättelser</t>
  </si>
  <si>
    <t>Vägledning - Säker utveckling 0.92
2.2 Design</t>
  </si>
  <si>
    <t>Hotmodellering ska genomföras och dokumenteras. Resultatet ska relateras till arkitektur, säkerhetsåtgärder och förmågor samt till testplaner</t>
  </si>
  <si>
    <t>Vid utveckling av en IT-lösning ska hotmodellering genomföras och dokumenteras under designfasen. 
Hotmodellering ska innefatta en bedömning av möjliga hot som kategoriseras efter hotkälla, konsekvens och sannolikhet.</t>
  </si>
  <si>
    <t>IT</t>
  </si>
  <si>
    <t>N/A</t>
  </si>
  <si>
    <t>5.07.02</t>
  </si>
  <si>
    <t>4.1 Checklista - informationssäkerhet vid institutionerna v.0.1</t>
  </si>
  <si>
    <t>2.	Bedöm eventuella risker, hot, flaskhalsar eller liknande som finns kopplat till ovanstående.</t>
  </si>
  <si>
    <t>Verksamhetsansvariga ansvarar för att identifiera och bedöma eventuella risker  som existerar för den individuella verksamhetens informationstillgångar.</t>
  </si>
  <si>
    <t>1,2,3,4</t>
  </si>
  <si>
    <t>Verksamhetsansvariga</t>
  </si>
  <si>
    <t>5.07.03</t>
  </si>
  <si>
    <t>Anvisningar om informationssäkerhet för tekniska miljöer och tekniska tillämpningar v.0.9
Bedömningar av risk</t>
  </si>
  <si>
    <t xml:space="preserve">Bedömningar av risk bör ligga till grund för val av hur KI ska skydda information och IT-resurser. Riskbedömningar bör göras på enklaste sätt för att bli en återkommande och naturlig del av KI:s arbetssätt. </t>
  </si>
  <si>
    <t>Verksamhetsansvariga ska säkerställa att hot och risker kontinuerligt identifieras, analyseras och hanteras.</t>
  </si>
  <si>
    <t>5.07.04</t>
  </si>
  <si>
    <t>För att säkerställa att KI:s information hanteras på ett säkert sätt ska hot och risker kontinuerligt identifieras, analyseras och hanteras med lämpliga skyddsåtgärder. Detta görs lämpligen i anslutning till den årliga verksamhetsplaneringen eller framtagande av en förvaltningsplan eller i förekommande fall i en förstudiefas inför en upphandling eller ett utvecklingsprojekt. Eller efter en incident. Resultatet bör finnas dokumenterat och kunna följas upp.</t>
  </si>
  <si>
    <t>Riskanalyser för system ska utföras vid framtagande av ett system, innan produktionssättning av systemet samt löpande i förvaltning därefter.</t>
  </si>
  <si>
    <t>Generell</t>
  </si>
  <si>
    <t>5.07.05</t>
  </si>
  <si>
    <t>Till alla identifierade risker ska det utses en ansvarig som svarar för att säkerställa att de hanteras på ett lämpligt sätt. Uppföljning ska ske av att identifierade risker åtgärdas, alternativt hanteras på annat sätt, inom en rimlig tid.</t>
  </si>
  <si>
    <t>Alla risker ska ha en utpekad riskägare som ansvarar för riskernas hantering. Uppföljning av risker ska ske enligt nedan:
- Mycket höga risker - 1 vecka.
- Höga risker - 1 månad
- Medelhöga risker - 3 månader
- Låga risker - halvårsvis.</t>
  </si>
  <si>
    <t>5.07.06</t>
  </si>
  <si>
    <t xml:space="preserve">För alla verksamhetskritiska IT-system ska riskanalyser genomföras årligen. </t>
  </si>
  <si>
    <t>Riskanalyser ska genomföras årligen för verksamhetskritiska system.</t>
  </si>
  <si>
    <t>5.09.01</t>
  </si>
  <si>
    <t>Förteckning över information och andra relaterade tillgångar</t>
  </si>
  <si>
    <t>Anvisning för informationssäkerhetsarbetet  inom KI v.0.9 
Avsnitt 2.4</t>
  </si>
  <si>
    <t xml:space="preserve">KI:s centralt framtagna och förvaltade lösningar för lagring, delning och behandling av information ska användas i första hand. Information ska enbart behandlas i system och tjänster som har en tillräcklig säkerhetsnivå för respektive informationsklass. </t>
  </si>
  <si>
    <t>Verksamhetsansvariga ska säkerställa att KI:s centralt förvaltade lösningar används för lagring, delning och behandling av information.  Om en lösning utanför KI:s centralt förvaltade lösningar används ska denna godkännas som ett undantag av verksamhetsansvarig.</t>
  </si>
  <si>
    <t>x</t>
  </si>
  <si>
    <t>IT, Verksamhetsansvariga</t>
  </si>
  <si>
    <t>5.09.02</t>
  </si>
  <si>
    <t>Anvisningar om informationssäkerhet för tekniska miljöer och tekniska tillämpningar v.0.9
Identifiering av IT-resurser och tilldelning av ägare</t>
  </si>
  <si>
    <t>Samtliga IT-resurser vid KI, såväl lokalt som centralt, ska vara identifierade och en förvaltningsorganisation ska finnas upprättad.</t>
  </si>
  <si>
    <t>Samtliga IT-resurser vid KI, såväl lokalt som centralt, ska vara identifierade i en aktuell förteckning över verksamhetens IT-resurser, och en förvaltningsorganisation ska finnas upprättad.</t>
  </si>
  <si>
    <t>5.09.03</t>
  </si>
  <si>
    <t>Alla lösningar, såväl innanför som utanför KI:s centralt förvaltade lösningar ska efterleva KI:s krav på information och IT-säkerhet.</t>
  </si>
  <si>
    <t>Organisatorisk</t>
  </si>
  <si>
    <t>5.10.01</t>
  </si>
  <si>
    <t>Tillåten användning av information och andra relaterade tillgångar</t>
  </si>
  <si>
    <t>Anvisningar om informationssäkerhet för verksamma inom KI v. 0.9
2.1 Allmänna regler
2.3 IT-utrustning och lagringsmedia</t>
  </si>
  <si>
    <t>Information tillhörande KI får inte hanteras i privata molntjänster (sådana som inte är upphandlade, inköpa eller som tillhandahålls av KI) eller i privata lagringsmedia eller enheter.
KI:s centrala lösningar för lagring och delning av information ska alltid användas i första hand. Endast i undantagsfall när så inte är möjligt kan information lagras på annat sätt, givet att kraven på informationssäkerhet uppfylls</t>
  </si>
  <si>
    <t>Information tillhörande KI ska lagras i av KI tillhandahållna molntjänster, andra lagringsmedier eller enheter. Endast i de fall där detta inte är tekniskt möjligt får undantag göras, under förutsättningen att kraven på informationssäkerhet uppfylls. Endast verksamhetsansvariga på institution eller av denne delegerad kan godkänna undantag.</t>
  </si>
  <si>
    <t>5.10.02</t>
  </si>
  <si>
    <t>Det är inte tillåtet att missbruka KI:s resurser genom uppenbar felanvändning, tex. i form av extrem belastning på nätresurser, hårdvara, mjukvara eller använda tillgängliga resurser i privat eller kommersiellt syfte.
KI:s utrustning ska användas för verksamhetsrelaterade ändamål</t>
  </si>
  <si>
    <t>KI:s medarbetare, studenter, anknutna och övriga externa parter ska iaktta lämpligt och ändamålsenligt bruk av KI:s resurser. Detta innebär att de exempelvis inte får missbrukas genom uppenbar felanvändning i form av:
- extrem belastning av nätverksresurser, hårdvara eller mjukvara
- användning av resurser i privat eller kommersiellt syfte</t>
  </si>
  <si>
    <t>5.10.03</t>
  </si>
  <si>
    <t>Anvisningar om informationssäkerhet för verksamma inom KI v. 0.9
2.5 Internetanvändning</t>
  </si>
  <si>
    <t>(inte tillåtet att) Besöka webbsidor som innehåller våld, rasism, pornografi, brottslig verksamhet eller andra sidor som av etiska skäl inte är lämpliga. Undantag från denna regel kan göras då arbetet/forskningen kräver det. Detta ska då godkännas av närmaste chef.</t>
  </si>
  <si>
    <t>Som verksam inom KI är det inte tillåtet att besöka webbsidor som innehåller våld, rasism, pornografi, brottslig verksamhet eller andra sidor som av etiska skäl inte är lämpliga. Undantag får endast göras då arbetet/forskningen kräver det. Detta ska då skriftligen godkännas av närmsta chef.</t>
  </si>
  <si>
    <t>5.10.04</t>
  </si>
  <si>
    <t>Anvisningar om informationssäkerhet för verksamma inom KI v. 0.9
2.6 E-post</t>
  </si>
  <si>
    <t>Det är inte tillåtet att:
- Skicka eller spara stötande information så som våld, pornografi och diskriminerande ord och bilder
- Skicka eller vidarebefordra skräppost/spam och kedjebrev
- Öppna, skicka eller vidarebefordra programfiler som inte är verksamhetsrelaterade
- Automatiskt vidarebefordra e-post till extern e-postadress
- Uppge privat/extern e-postadress som kontaktinformation på KI:s offentliga webbsidor</t>
  </si>
  <si>
    <t>KI:s e-postadress ska endast användas för arbetsrelaterade ändamål. Det är därmed inte tillåtet att via e-post:
- Skicka eller spara stötande information såsom våld, pornografi och diskriminerande ord och bilder
- Skicka eller vidarebefordra skräppost/spam och kedjebrev
- Öppna, skicka eller vidarebefordra programfiler som inte är verksamhetsrelaterade
- Automatiskt vidarebefordra e-post till extern e-postadress
- Uppge privat/extern e-postadress som kontaktinformation på KI:s offentliga webbsidor</t>
  </si>
  <si>
    <t>Generell, IT</t>
  </si>
  <si>
    <t>5.10.05</t>
  </si>
  <si>
    <t>Anvisningar om informationssäkerhet för verksamma inom KI v. 0.9
2.9 E-möte</t>
  </si>
  <si>
    <t>Endast verktyg som KI har upphandlat ska användas för e-möten, såsom Teams och Zoom.
Följa reglerna för hantering av känslig information/känsliga personuppgifter</t>
  </si>
  <si>
    <t>Endast verktyg som KI har upphandlat ska användas för e-möten, såsom Teams och Zoom. Regler för hantering av känslig information/känsliga personuppgifter ska beaktas vid e-möten.</t>
  </si>
  <si>
    <t>5.10.06</t>
  </si>
  <si>
    <t>Anvisningar om informationssäkerhet för verksamma inom KI v. 0.9
2.9 Sociala medier</t>
  </si>
  <si>
    <t>(tänk på att) Privat användning av sociala medier på arbetstid endast är tillåten så länge det inte påverkar ditt arbete.</t>
  </si>
  <si>
    <t>Privat användning av sociala medier på arbetstid endast är tillåten så länge det inte påverkar ditt arbete.</t>
  </si>
  <si>
    <t>5.10.07</t>
  </si>
  <si>
    <t>(tänk på att) Känslig information som berör ditt arbete aldrig får kommuniceras genom sociala medier</t>
  </si>
  <si>
    <t>Känslig information som berör ditt arbete ska aldrig kommuniceras genom sociala medier. Detta inkluderar personuppgifter, som endast får publiceras i enlighet med kraven i GDPR.</t>
  </si>
  <si>
    <t>5.10.08</t>
  </si>
  <si>
    <t>Anvisningar om informationssäkerhet för verksamma inom KI v. 0.9
2.2 Känslig information</t>
  </si>
  <si>
    <t xml:space="preserve">Känslig information endast får lagras, behandlas och transporteras i IT-system och lösningar som har godkänts för ändamålet. </t>
  </si>
  <si>
    <t xml:space="preserve">Känslig information ska lagras, behandlas och transporteras i IT-system och lösningar som har godkänts för ändamålet. </t>
  </si>
  <si>
    <t>5.10.09</t>
  </si>
  <si>
    <t>4.2 Checklista - informationssäkerhet för forskargrupp och forskningsprojekt v.0.1
Forskningsprojekt</t>
  </si>
  <si>
    <t>Publicera och dela: Säkerställ att den data du vill publicera inte innehåller känsliga personuppgifter eller annan konfidentiell data. Använd checklistan ”Vad är viktigt att tänka på” i samband med att du ska publicera och dela forskningsdata.</t>
  </si>
  <si>
    <t>Vid publikation och delning av forskningsdata ska det säkerställas denna inte innehåller känsliga personuppgifter eller annan konfidentiell data.</t>
  </si>
  <si>
    <t xml:space="preserve">Forskning, Generell </t>
  </si>
  <si>
    <t>5.10.10</t>
  </si>
  <si>
    <t>Bevara, arkivera och rapportera: Följ KI:s vägledning kring arkivering av forskningsdata som presenteras under Forskarstöd på medarbetarportalen. Här finns i övrigt inga speciella aspekter av informationssäkerhet.</t>
  </si>
  <si>
    <r>
      <t xml:space="preserve">Arkivering av forskningsdata ska ske i enlighet med KI:s vägledning på sidan </t>
    </r>
    <r>
      <rPr>
        <i/>
        <sz val="9"/>
        <color theme="1"/>
        <rFont val="DM Sans 14pt"/>
      </rPr>
      <t>Forskarstöd</t>
    </r>
    <r>
      <rPr>
        <sz val="9"/>
        <color theme="1"/>
        <rFont val="DM Sans 14pt"/>
      </rPr>
      <t xml:space="preserve"> i medarbetarportalen.</t>
    </r>
  </si>
  <si>
    <t>5.12.01</t>
  </si>
  <si>
    <t>Informationsklassning</t>
  </si>
  <si>
    <t xml:space="preserve">Verksamhetsansvariga inom KI ansvarar för att informationstillgångar är identifierade och bedömda med avseende på risker och behov av säkerhetshöjande åtgärder kopplat till rättsliga krav, avtalskrav och olika former av informationshantering. Informationshantering av externa parter ska regleras i avtal. </t>
  </si>
  <si>
    <t>Verksamhetsansvariga ansvarar för att informationstillgångar identifieras och klassas utifrån informationens skyddsbehov.</t>
  </si>
  <si>
    <t>5.12.02</t>
  </si>
  <si>
    <t xml:space="preserve">Verksamhetsansvariga inom KI ansvarar för att informationstillgångar är identifierade och bedömda med avseende på risker och behov av säkerhetshöjande åtgärder kopplat till rättsliga krav, avtalskrav och olika former av informationshantering. Informationshantering av externa parter ska regleras i avtal. 
Ägaren av en IT-resurs ansvarar för att säkerhetsnivån i tillämpningen är tillräcklig och samtidigt måste verksamheten tydliggöra vilka krav man har, främst baserat på hur känslig information som ska hanteras. KI:s övergripande informationsklassning kan ge ingångsvärden och KI:s modell för systemklassning kan användas som stöd. </t>
  </si>
  <si>
    <t>Verksamhetsansvariga, objektägare och informationsägare ska säkerställa att informationstillgångar ges skydd med hänsyn till risker och rättsliga och avtalsmässiga krav.</t>
  </si>
  <si>
    <t>5.14.01</t>
  </si>
  <si>
    <t>Informationsöverföring</t>
  </si>
  <si>
    <t>Anvisningar om informationssäkerhet för tekniska miljöer och tekniska tillämpningar v.0.9
Informationsöverföring</t>
  </si>
  <si>
    <t>Information som hanteras genom elektronisk meddelandehantering ska ges lämpligt skydd. Om e-post innehållande information med höga skyddskrav avseende konfidentialitet ska sändas till extern part ska lösning med kryptering och signering användas. Avtal som reglerar säker överföring av verksamhetsinformation mellan KI och extern part ska upprättas. Användandet av osäkra klartextprotokoll såsom t.ex. FTP och HTTP ska undvikas och ersättas av säkra alternativ om information med normala eller höga skyddskrav avseende konfidentialitet ska överföras</t>
  </si>
  <si>
    <t>Konfidentiell information som distribueras genom ett elektronisk meddelandehanteringsverktyg är endast tillåten att skicka till en verifierad mottagare genom en totalsträckskrypterad tjänst, såsom Signal eller Teams med kryptering aktiverat.</t>
  </si>
  <si>
    <t>5.14.02</t>
  </si>
  <si>
    <t>Känslig information, information som omfattas av sekretess, integritetskänslig information och känsliga personuppgifter ska som regel inte skickas med e-post. Föreligger en situation där man undantagsvis bedömer att detta kan ske måste en krypteringslösning användas som kan säkerställa att informationen inte kommer obehöriga till del</t>
  </si>
  <si>
    <t>Känslig information, information som omfattas av sekretess, integritetskänslig information och känsliga personuppgifter ska inte skickas med e-post. Om detta undantagsvis måste ske måste e-posten krypteras och signeras.</t>
  </si>
  <si>
    <t>5.14.03</t>
  </si>
  <si>
    <t>Ett dataskyddsavtal som reglerar överföring av information mellan KI och externa parter ska upprättas innan utbyte av information får ske.</t>
  </si>
  <si>
    <t>Anvisningar om informationssäkerhet för tekniska miljöer och tekniska tillämpningar v.0.9
Kommunikation</t>
  </si>
  <si>
    <t xml:space="preserve">När information överförs genom data- eller telekommunikation uppstår risk för obehörig åtkomst och förändring av den överförda informationen. Respektive informationsägare svarar för att analysera behovet av nödvändiga skyddsåtgärder, relaterat till riskerna för obehörig åtkomst eller förändring, samt att dessa dokumenteras på lämpligt sätt. Informationsägare ska kommunicera sina behov till KI:s IT-direktör som ansvarar för kravställningen avseende nätverket. </t>
  </si>
  <si>
    <t>All känslig information som överförs över nätverk ska skyddas med stark kryptering. Endast godkända och säkra kommunikationsprotokoll ska användas för överföring av känslig information.</t>
  </si>
  <si>
    <t>5.15.01</t>
  </si>
  <si>
    <t>Åtkomstkontroll</t>
  </si>
  <si>
    <t>Anvisningar om informationssäkerhet för tekniska miljöer och tekniska tillämpningar v.0.9
Åtkomstkontroll
Anvisningar om informationssäkerhet för verksamma inom KI v. 0.9
2.10 Åtkomstkontroll och användaridentitet</t>
  </si>
  <si>
    <t xml:space="preserve">Alla användare ska identifieras och verifieras genom användarnamn och lösenord innan de får 
åtkomst till ett system. För åtkomst till information som informationsklassats till den högsta nivån avseende konfidentialitet krävs flerfaktorsautentisering. Alla användare ska ha en unik identitet och alla användarkonton ska vara spårbara till en fysisk person.
Dina användaridentiteter, lösenord och passerkort är personliga och får aldrig lånas ut till någon annan. </t>
  </si>
  <si>
    <t xml:space="preserve">Alla användare ska ha personliga och unika konton som kan spåras till en individ. </t>
  </si>
  <si>
    <t>5.15.02</t>
  </si>
  <si>
    <t>Anvisningar om informationssäkerhet för tekniska miljöer och tekniska tillämpningar v.0.9
Åtkomstkontroll</t>
  </si>
  <si>
    <t>Alla användare ska identifieras och verifieras genom användarnamn och lösenord innan de får 
åtkomst till ett system. För åtkomst till information som informationsklassats till den högsta nivån avseende konfidentialitet krävs flerfaktorsautentisering. Alla användare ska ha en unik identitet och alla användarkonton ska vara spårbara till en fysisk person.</t>
  </si>
  <si>
    <t>Användarkonton ska behäftas med lägsta möjliga behörighet som krävs för att användaren ska kunna utföra sitt arbete.</t>
  </si>
  <si>
    <t>5.15.03</t>
  </si>
  <si>
    <t>Du bara får ta del av den känsliga information du behöver för att kunna utföra ditt arbete.</t>
  </si>
  <si>
    <t>Den informationsmängd en verksam inom KI får åtkomst till ska begränsas till den lägst möjliga för att kunna utföra sitt arbete.</t>
  </si>
  <si>
    <t>5.15.04</t>
  </si>
  <si>
    <t xml:space="preserve">Autentisering till tjänster ska minst bestå av användarnamn och lösenord. </t>
  </si>
  <si>
    <t>IT, Organisatorisk</t>
  </si>
  <si>
    <t>5.15.05</t>
  </si>
  <si>
    <t>För autentisering till tjänster som innehåller information i informationsklasserna K3 och K4 måste flerfaktorsautentisering användas.</t>
  </si>
  <si>
    <t>5.15.06</t>
  </si>
  <si>
    <t>Varje administratör ska ha ett dedikerat administratörskonto som endast får användas för administrativa uppgifter.</t>
  </si>
  <si>
    <t>5.15.07</t>
  </si>
  <si>
    <t>Administratörskonton ska endast ha de behörigheter som är nödvändiga för att utföra specifika administrativa uppgifter.</t>
  </si>
  <si>
    <t>5.15.08</t>
  </si>
  <si>
    <t>Om tekniskt möjlig, ska tidsbegränsade tillfälliga behörigheter tillsättas för specifika administrativa uppgifter som kräver en högre nivå av åtkomst.</t>
  </si>
  <si>
    <t>5.15.09</t>
  </si>
  <si>
    <t>Åtkomst till administratörskonton ska begränsas till de användare som har ett legitimt behov av sådana behörigheter.</t>
  </si>
  <si>
    <t>5.15.10</t>
  </si>
  <si>
    <t>För att säkerställa att endast behöriga användare har tillgång till viss information (både i digital 
och i fysisk form) ska åtkomsträttigheten godkännas av behörig person/roll innan den tilldelas en 
användare. Åtkomstens omfattning ska vid varje tillfälle avgränsas till användarens aktuella behov utifrån dennes arbetsuppgifter och organisatoriska tillhörighet. Detaljerade instruktioner avseende hur beställning, registrering, förändring och avregistrering av åtkomsträttigheter ska genomföras, ska definieras och dokumenteras. Granskning av tilldelade åtkomsträttigheter ska genomföras regelbundet och åtgärder vidtas för att säkerställa att endast vid var tid behöriga användare har åtkomst till respektive 
informationstillgång/-system.</t>
  </si>
  <si>
    <t>Det ska finnas en godkännandeprocess för att skapa, bevilja eller ändra en användares åtkomst. Godkännandeprocessen ska kräva att en förändring (skapa, bevilja eller ändra) dokumenteras och godkänns av en behörig roll.</t>
  </si>
  <si>
    <t>5.15.11</t>
  </si>
  <si>
    <t xml:space="preserve">För att säkerställa att endast behöriga användare har tillgång till viss information (både i digital 
och i fysisk form) ska åtkomsträttigheten godkännas av behörig person/roll innan den tilldelas en 
användare. Åtkomstens omfattning ska vid varje tillfälle avgränsas till användarens aktuella behov utifrån dennes arbetsuppgifter och organisatoriska tillhörighet. Detaljerade instruktioner avseende hur beställning, registrering, förändring och avregistrering av åtkomsträttigheter ska genomföras, ska definieras och dokumenteras. Granskning av tilldelade åtkomsträttigheter ska genomföras regelbundet och åtgärder vidtas för att säkerställa att endast vid var tid behöriga användare har åtkomst till respektive 
informationstillgång/-system.
För åtkomst till Karolinska Institutets (KI) nätverk och IT-system ska det finnas detaljerade 
instruktioner och en organisation för administration av åtkomsträttigheter. Detta för att säkerställa att det endast är godkända åtkomsträttigheter som läggs upp i systemen. 
objektägaren, eller motsvarande roll för de fall att information inte lagras i ett specifikt IT-system (utan exempelvis i en mappstruktur på gemensam lagringsyta), är ansvarig för instruktion och organisation för respektive system/miljö. </t>
  </si>
  <si>
    <t>Objektägaren är ansvarig för att upprätta  och underhålla detaljerade instruktioner för beställning, registrering, förändring och avregistrering av behörigheter till en informationstillgång. Instruktionerna ska vara tydliga, aktuella och lättillgängliga för berörda parter.</t>
  </si>
  <si>
    <t>5.15.12</t>
  </si>
  <si>
    <t>Anvisningar om informationssäkerhet för tekniska miljöer och tekniska tillämpningar v.0.9
Åtkomstadministration</t>
  </si>
  <si>
    <t>Lösenord är personliga och ska hållas hemliga. Lösenord ska hanteras enligt gällande 
regelverk för lösenord inom KI.</t>
  </si>
  <si>
    <t>Användarlösenord är personliga och får inte delas med andra. Lösenord ska hanteras enligt gällande 
regelverk för lösenord inom KI.</t>
  </si>
  <si>
    <t>5.15.13</t>
  </si>
  <si>
    <t>Anvisningar om informationssäkerhet för verksamma inom KI v. 0.9
2.4 Mobila enheter</t>
  </si>
  <si>
    <t>Pinkoder, fingeravtryck eller annan autentisering ska användas för smarta telefoner och surfplattor. Då pinkoder används får ej enkla pinkoder som 0000, 1234 etc. användas, och inte samma pinkod som används i andra sammanhang, t.ex. pinkod till bankomatkort.</t>
  </si>
  <si>
    <t>Pinkoder, fingeravtryck eller annan autentisering ska användas för smarta telefoner och surfplattor. Enkla pinkoder såsom 0000, 1234 etc. får inte användas. Pinkoder får inte användas utanför KI.</t>
  </si>
  <si>
    <t>5.17.01</t>
  </si>
  <si>
    <t>Autentiseringsinformation</t>
  </si>
  <si>
    <t>Användarlösenord ska bestå av följande:
- minst 10 tecken,
- minst två alfabetiska,
- antingen minst två specialtecken eller minst en siffra.
Lösenord får ej:
- vara knutet till personlig information såsom namn, personnummer, telefonnummer eller användarnamn.
- vara sammansatt av ett lätt gissat ord eller vanligt förekommande lösenord från så kallade "ordlistor".
- användas utanför KI.</t>
  </si>
  <si>
    <t>5.17.02</t>
  </si>
  <si>
    <t>Tvingande lösenordsbyte ska ske vid misstanke om komprometterade inloggningsuppgifter/läckta inloggningsuppgifter.</t>
  </si>
  <si>
    <t>5.17.03</t>
  </si>
  <si>
    <t>Ytterligare autentiseringsverktyg, exempelvis OTP-enheter, inloggningskort, säkerhetsnycklar, autentiseringsappar m.m. är personliga och får inte delas med annan.</t>
  </si>
  <si>
    <t>5.17.04</t>
  </si>
  <si>
    <t>Lösenord för administratörskonton ska bestå av minst 15 tecken och tvingande lösenordsbyte ska ske var 6:e månad.</t>
  </si>
  <si>
    <t>5.17.05</t>
  </si>
  <si>
    <t>Lösenord för servicekonton/systemkonton ska bestå av minst 15 tecken och lösenordet ska bytas var 12e månad. Frekvensen på lösenordsrotation ska dokumenteras i systemets förvaltningsdokumentation.</t>
  </si>
  <si>
    <t>5.17.06</t>
  </si>
  <si>
    <t>Lösenord ska alltid lagras och transporteras i krypterad form och aldrig presenteras i läsbar form.</t>
  </si>
  <si>
    <t>5.17.07</t>
  </si>
  <si>
    <t>Lösenord ska aldrig kommuniceras via epost, telefon eller motsvarande.</t>
  </si>
  <si>
    <t>5.17.08</t>
  </si>
  <si>
    <t>Anvisningar om informationssäkerhet för verksamma inom KI v. 0.9
2.10 Åtkomstkontroll och användaridentitet</t>
  </si>
  <si>
    <t>Du omedelbart ska rapportera till IT-support om du misstänker att någon obehörig känner till ditt lösenord eller om du tappat bort ditt passerkort</t>
  </si>
  <si>
    <t>Kontoinnehavare ska omedelbart rapportera till IT-support om denne misstänker att någon obehörig känner till kontolösenordet eller om denne tappat bort sitt passerkort</t>
  </si>
  <si>
    <t>5.18.01</t>
  </si>
  <si>
    <t>Åtkomsträttigheter</t>
  </si>
  <si>
    <t>Anvisningar om informationssäkerhet för tekniska miljöer och tekniska tillämpningar v.0.9
granskning av åtkomsträttigheter</t>
  </si>
  <si>
    <t>Behörigheter för särskilda privilegierade åtkomsträttigheter, s.k. administratörsrättigheter, ska 
alltid granskas minst kvartalsvis. Utöver ovan beskrivna frekvens ska granskningar av alla 
åtkomsträttigheter även ske vid större organisations- och systemförändringar.</t>
  </si>
  <si>
    <t xml:space="preserve">Granskning av administratörkontons åtkomsträttigheter ska utföras kvartalsvis eller vid större organisatoriska förändringar. </t>
  </si>
  <si>
    <t>5.18.02</t>
  </si>
  <si>
    <t>Befintliga åtkomsträttigheter i KI:s IT-system och IT-miljöer ska regelbundet följas upp i syfte att 
säkerställa att de är förenliga med användarnas behov och arbetsuppgifter och att inte obehöriga har åtkomst till känslig information. 
Granskningarna ska genomföras med olika frekvens baserat på informationsklassning enligt följande: 
Informationsklass: 	Frekvens:
K4 och/eller R4 	Kvartalsvis
K3 och/eller R3 	Kvartalsvis
K2 och/eller R2 	Halvårsvis
K1 och/eller R1 	Årligen</t>
  </si>
  <si>
    <t>Granskning av åtkomsträttigheter ska utföras på alla system efter dess informationsklassning kvartalsvis.</t>
  </si>
  <si>
    <t>5.18.03</t>
  </si>
  <si>
    <t>Granskning av åtkomsträttigheter ska utföras på alla system efter dess informationsklassning halvårsvis.</t>
  </si>
  <si>
    <t>5.18.04</t>
  </si>
  <si>
    <t>Granskning av åtkomsträttigheter ska utföras på alla system efter dess informationsklassning årligen.</t>
  </si>
  <si>
    <t>5.19.01</t>
  </si>
  <si>
    <t>Informationssäkerhet i
leverantörsrelationer</t>
  </si>
  <si>
    <t>Anvisning för informationssäkerhetsarbetet  inom KI v.0.9 
Avsnitt 2.4
Avsnitt 2.7</t>
  </si>
  <si>
    <t>Verksamhetsansvariga inom KI ansvarar för att informationstillgångar är identifierade och bedömda med avseende på risker och behov av säkerhetshöjande åtgärder kopplat till rättsliga krav, avtalskrav och olika former av informationshantering. Informationshantering av externa parter ska regleras i avtal. 
Verksamhetsansvariga ansvarar för att informationsbehandling av extern part följer KI:s regler och kravnivåer på informationssäkerheten och att detta regleras i avtal</t>
  </si>
  <si>
    <t>Verksamhetsansvariga ska säkerställa att det sker en analys av relevanta krav avseende informationssäkerhet som ska ställas innan anskaffning eller utkontraktering sker.</t>
  </si>
  <si>
    <t>Upphandling, Verksamhetsansvariga</t>
  </si>
  <si>
    <t>5.19.02</t>
  </si>
  <si>
    <t>Anvisning för informationssäkerhetsarbetet  inom KI v.0.9 
Avsnitt 2.7</t>
  </si>
  <si>
    <t>Verksamhetsansvariga ansvarar för att informationsbehandling av extern part följer KI:s regler och kravnivåer på informationssäkerheten och att detta regleras i avtal</t>
  </si>
  <si>
    <t>Krav som ställs i samband med anskaffning eller utkontraktering ska säkerställa att skyddet för de informationstillgångar som leverantören eller leverantörens produkter hanterar motsvarar KI:s regler och krav på informationssäkerhet.</t>
  </si>
  <si>
    <t>5.19.03</t>
  </si>
  <si>
    <t>Anvisning för informationssäkerhetsarbetet  inom KI v.0.9 
Avsnitt 2.6</t>
  </si>
  <si>
    <t xml:space="preserve">Vid leverans måste säkerhetskraven kontrolleras, verifieras och godkännas innan användning av produkt och eller tjänst.
</t>
  </si>
  <si>
    <t>Innan leverans av tjänst eller produkt från extern part måste de ställda kraven inom informationssäkerhet kontrolleras, verifieras och godkännas innan användning av produkten eller tjänsten får påbörjas.</t>
  </si>
  <si>
    <t>5.19.04</t>
  </si>
  <si>
    <t>Anvisningar om informationssäkerhet för tekniska miljöer och tekniska tillämpningar v.0.9
Innan utveckling eller anskaffning</t>
  </si>
  <si>
    <t>En informationsklassning och riskanalys ska genomföras som ett underlag för att definiera de informationssäkerhetskrav som bör ställas på IT-systemet. Kraven ska dokumenteras som en del av kravspecifikationen.</t>
  </si>
  <si>
    <t>Innan utveckling eller anskaffning av ett IT-system ska en informationsklassning samt riskanalys genomföras. Dessa ska ligga till grund för systemets kravställning.</t>
  </si>
  <si>
    <t>Upphandling, Utveckling</t>
  </si>
  <si>
    <t>5.19.05</t>
  </si>
  <si>
    <t>I samband med riskanalysen ska även en bedömning göras hur den tilltänkta systemlösningen förhåller sig till lagar och förordningar, till exempel GDPR.</t>
  </si>
  <si>
    <t>Innan utveckling eller anskaffning av ett IT-system ska för systemet relevanta lagar och förordningar tas i beaktning.</t>
  </si>
  <si>
    <t>IT, Upphandling, Utveckling</t>
  </si>
  <si>
    <t>5.20.01</t>
  </si>
  <si>
    <t>Hantering av informationssäkerhet inom leverantörsavtal</t>
  </si>
  <si>
    <t xml:space="preserve">Informationssäkerhetsaspekterna ska beaktas i den löpande förvaltningen och styrningen av leverantörsrelationen. </t>
  </si>
  <si>
    <t>Avtal med extern part ska specificera hur informationssäkerhetsincidenter ska hanteras då de uppstår relaterat till informationstillgångar den externa parten hanterar åt KI.</t>
  </si>
  <si>
    <t>5.20.02</t>
  </si>
  <si>
    <t>Anvisningar om informationssäkerhet för tekniska miljöer och tekniska tillämpningar v.0.9
Kravställning vid drift utanför Karolinska institutet</t>
  </si>
  <si>
    <t>Då KI köper tjänster eller förlägger drift av IT-resurser utanför den egna organisationen ska samma regler avseende informationssäkerhet gälla som när driften hanteras i egen regi. Kraven på informationssäkerhet ska normalt definieras baserat på en dokumenterad informationsklassning och riskanalys och kraven ska regleras i avtal parterna emellan. 
Ägaren till den specifika IT-resursen ansvarar för kravställning och uppföljning av dessa krav, men samordning bör ske i de fall leverantören hanterar flera av KI:s IT-resurser. 
Om tjänsten eller driften av IT-resursen innefattar behandling av personuppgifter ska även ett personuppgiftsbiträdesavtal upprättas mellan parterna.</t>
  </si>
  <si>
    <t>Objektägaren ansvarar för kravställning och uppföljning av informationssäkerhetskrav ställda i avtal mot extern leverantör. Informationssäkerhetskrav på leverantör och levererad produkt/tjänst ska granskas och verifieras inför leverans/produktionsstart.</t>
  </si>
  <si>
    <t>IT, Upphandling</t>
  </si>
  <si>
    <t>5.20.03</t>
  </si>
  <si>
    <t>Om en extern leverantör kommer hantera personuppgifter ska ett separat personuppgiftsbiträdesavtal upprättas. Personuppgiftsbiträdesavtalet ska specificera hur uppgifterna ska hanteras, lagras och skyddas.</t>
  </si>
  <si>
    <t>5.20.04</t>
  </si>
  <si>
    <t>KI:s krav på informationssäkerhet och dataskydd ska definieras och avtalas med utvald leverantör.</t>
  </si>
  <si>
    <t>5.20.05</t>
  </si>
  <si>
    <t>Vid systemutveckling ska en bedömning göras över vilken programvara, information och vilka rättigheter som ska ägas av KI efter uppdragets slut. Vidare ska det bedömas vilka rättigheter leverantören har och vilken information denne har tillgång till, särskilt för känsliga personuppgifter. Avtal med vald leverantör ska utformas enligt denna bedömning.</t>
  </si>
  <si>
    <t xml:space="preserve">Vid systemutveckling ska en bedömning göras över vilken programvara, information och vilka rättigheter som ska ägas av KI efter uppdragets slut. </t>
  </si>
  <si>
    <t>5.20.06</t>
  </si>
  <si>
    <t>Vid systemutveckling av externleverantör ska det bedömas vilka behörigheter och information som leverantören har tillgång till i KI:s IT-system. Extra hänsyn ska tas till känsliga personuppgifter. Avtal med vald leverantör ska utformas enligt denna bedömning.</t>
  </si>
  <si>
    <t>5.20.07</t>
  </si>
  <si>
    <t>Samarbeta, bearbeta och analysera: I alla samarbeten med externa parter där KI är forskningshuvudman och/eller personuppgiftsansvarig ska också de relevanta kraven på skydd av data och informationshantering tas med i avtalsregleringen. KI:s avtalsbilagor innehåller bilagor om informationssäkerheten. Man får stämma av att de är ändamålsenliga för respektive forskningsprojekt.</t>
  </si>
  <si>
    <t>I alla samarbeten med externa parter där KI är forskningshuvudman och/eller personuppgiftsansvarig ska relevanta krav på skydd av data och informationshantering tas med i avtalsregleringen.</t>
  </si>
  <si>
    <t>Forskning, Upphandling</t>
  </si>
  <si>
    <t>5.22.01</t>
  </si>
  <si>
    <t>Övervakning, granskning och ändringshantering av
leverantörstjänster</t>
  </si>
  <si>
    <t>Anvisning för informationssäkerhetsarbetet  inom KI v.0.9 
Avsnitt 2.6
Avsnitt 2.7</t>
  </si>
  <si>
    <t xml:space="preserve">Baserat på leverantörsrelationens art och hur känslig information som hanteras ska ändamålsenliga former för uppföljningar, revisioner, granskningar och/eller tester fastställas, regleras i avtal och genomföras under avtalstiden (se Vägledning för säkerhetstester och granskningar).
Förvaltning och underhåll av inköpta/upphandlade och utvecklade lösningar ska beakta säkerheten löpande i förvaltningsarbetet och uppdatera klassningar, riskbedömningar och säkerhetsåtgärder vid behov. </t>
  </si>
  <si>
    <t>Avtal med externa leverantörer ska innehålla skrivelser att KI ska ha rätt att utföra regelbundna revisioner, säkerhetsgranskningar och säkerhetstester av leverantörens säkerhetsåtgärder. Avtalet ska även beskriva att leverantören på begäran ska kunna uppvisa bevis på efterlevnad på säkerhetskraven.</t>
  </si>
  <si>
    <t>5.22.02</t>
  </si>
  <si>
    <t>Förvaltning och underhåll av inköpta/upphandlade och utvecklade lösningar ska beakta säkerheten löpande i förvaltningsarbetet och uppdatera klassningar, riskbedömningar och säkerhetsåtgärder vid behov.</t>
  </si>
  <si>
    <t>5.22.03</t>
  </si>
  <si>
    <t>Anvisningar om informationssäkerhet för tekniska miljöer och tekniska tillämpningar v.0.9
Produktionssättning av utvecklat eller anskaffat system</t>
  </si>
  <si>
    <t>I beställarens driftgodkännande, som ska ligga till grund för beslut gällande produktionssättning av IT-systemet, ska det ingå en uppföljning över de fördefinierade informationssäkerhetskraven.</t>
  </si>
  <si>
    <t>Produktionssättningen av ett IT-system ska föregås av en uppföljning av de för systemet avtalade informationssäkerhetskraven. Detta ska ingå i beställarens driftgodkännande.</t>
  </si>
  <si>
    <t>5.22.04</t>
  </si>
  <si>
    <t>Vägledning - Säkerhetstester och granskningar - v.0.92
Avsnitt 3.3</t>
  </si>
  <si>
    <t>Informationssäkerhetskrav på leverantör och levererad produkt/tjänst ska granskas och verifieras kontinuerligt på årsbasis samt vid behov uppdateras.</t>
  </si>
  <si>
    <t>5.23.05</t>
  </si>
  <si>
    <t>Informationssäkerhet för
användning av molntjänster</t>
  </si>
  <si>
    <t>Anvisningar om informationssäkerhet för tekniska miljöer och tekniska tillämpningar v.0.9
Molntjänster</t>
  </si>
  <si>
    <t>Drift av IT-system som innehåller känslig information, alternativt behöver integreras med andra system, ska inte upphandlas som en molntjänst utan att en noggrann informationsklassning och riskanalys först har genomförts och dokumenterats</t>
  </si>
  <si>
    <t>Innan känslig information behandlas i och systemintegrationer utförs med en molntjänst måste en informationsklassning och riskanalys utföras.</t>
  </si>
  <si>
    <t>5.23.06</t>
  </si>
  <si>
    <t xml:space="preserve">•	Garantier på tillgänglighet ska finnas med i avtalet med leverantören. Tillgängligheten ska motsvara verksamhetens krav. </t>
  </si>
  <si>
    <t>Vid utkontraktering av information eller IT till en molntjänst ska ett SLA etableras som motsvarar verksamhetens krav på tillgänglighet.</t>
  </si>
  <si>
    <t>5.23.07</t>
  </si>
  <si>
    <t xml:space="preserve">•	Om tillgänglighetskraven är höga ska det finnas en redundant internetförbindelse. </t>
  </si>
  <si>
    <t>Vid särskilt höga tillgänglighetskrav vid utkontraktering till en molntjänst skall en redundant internetförbindelse upprättas till molntjänsten.</t>
  </si>
  <si>
    <t>5.23.08</t>
  </si>
  <si>
    <t xml:space="preserve">•	Avtalet bör innehålla en vitesklausul. </t>
  </si>
  <si>
    <t>Avtal med molnleverantör bör innehålla en vitesklausul om leverantören inte kan upprätthålla avtalet.</t>
  </si>
  <si>
    <t>5.23.09</t>
  </si>
  <si>
    <t xml:space="preserve">•	Avtalet ska specificera vilken eller vilka organisationer som har tillgång till 
informationen. </t>
  </si>
  <si>
    <t>Avtal med molnleverantörer ska specificera vilka organisationer som har tillgång till KI:s information som lagras i molntjänsten.</t>
  </si>
  <si>
    <t>5.23.10</t>
  </si>
  <si>
    <t xml:space="preserve">•	Avtalet ska uttryckligen specificera att leverantören inte få använda sig av KI:s 
information för eget eller annan parts bruk utöver vad som specifikt är avtalat. </t>
  </si>
  <si>
    <t>Avtal med molnleverantörer ska specificera att leverantören inte får använda sig av KI:s information för eget eller annan parts bruk utöver vad som specifikt avtalats.</t>
  </si>
  <si>
    <t>5.23.11</t>
  </si>
  <si>
    <t xml:space="preserve">•	Om informationen kommer att hanteras utanför Sverige ska rättsläget vara analyserat och det ska säkerställas att säkerhetskraven för till exempel personuppgifter kan garanteras. </t>
  </si>
  <si>
    <t>Om information i en molntjänst kommer behandlas utanför EU, ska rättsläget gällande behandling av personuppgifter i det land där behandling kommer ske vara utrett. Vid frågor kontakta dataskyddsombudet på KI dataskyddsombud@ki.se.</t>
  </si>
  <si>
    <t>5.23.12</t>
  </si>
  <si>
    <t xml:space="preserve">•	Funktioner för att exportera data ska finnas i tjänsten så att KI vid avtalsslutet, eller i 
övrigt vid behov, lätt kan byta leverantör. </t>
  </si>
  <si>
    <t>Vid avtal med extern leverantör som hanterar data åt KI:s vägnar ska det säkerställas att all data som tillhör KI:s raderas på ett säkert sätt eller återlämnas enligt överenskommelse. Leverantören ska kunna uppvisa verifikat på att data raderats eller återlämnats.</t>
  </si>
  <si>
    <t>5.23.13</t>
  </si>
  <si>
    <t>•	Avtalet ska specificera KI:s revisionsmöjligheter så att uppföljning av avtalade 
säkerhetskrav möjliggörs.</t>
  </si>
  <si>
    <t>Avtal med molnleverantörer ska specificera KI:s revisionsmöjligheter så att uppföljning av avtalade säkerhetskrav möjliggörs.</t>
  </si>
  <si>
    <t>5.24.01</t>
  </si>
  <si>
    <t>Planering och förberedelser för hantering av informationssäkerhetsincidenter</t>
  </si>
  <si>
    <t>Anvisningar om informationssäkerhet för verksamma inom KI v. 0.9
2.1 Allmänna regler</t>
  </si>
  <si>
    <t>Misstankar om brottslig verksamhet polisanmäls.</t>
  </si>
  <si>
    <t>Vid misstanke om brottslig verksamhet av en KI-medarbetare, student, anknuten eller övrig extern part ska en polisanmälan upprättas.</t>
  </si>
  <si>
    <t>5.26.01</t>
  </si>
  <si>
    <t>Hantering av informationssäkerhetsincidenter</t>
  </si>
  <si>
    <t>Anvisningar om informationssäkerhet för tekniska miljöer och tekniska tillämpningar v.0.9
Rapportering av incidenter</t>
  </si>
  <si>
    <t>IT-/informationssäkerhets- och personuppgiftsincidenter ska alltid rapporteras skyndsamt, bl.a. i syfte att begränsa skadeverkningar och främja utredningsmöjligheter, men också för att KI har krav att inom 24 timmar från upptäckt rapportera allvarliga IT-incidenter till Myndigheten för samhällsskydd och beredskap (MSB), respektive 72 timmar avseende rapportering av personuppgiftsincidenter till Integritetsmyndigheten (IMY). Rapportering av allvarliga IT-incidenter görs av KI:s IT-säkerhetsfunktion och av dataskyddsombudet vid personuppgiftsincidenter.
Internt ska alla verksamma inom KI primärt rapportera via centrala systemstöd som finns tillgängliga via Medarbetarportalen. Alternativt till institutionens prefekt eller av denne utsedd kontaktperson för informationssäkerhet. Detta gäller för såväl IT-/informationssäkerhets-incidenter som personuppgiftsincidenter.</t>
  </si>
  <si>
    <t>Alla medarbetare ska vid upptäckt av möjlig personuppgiftsincident eller informationssäkerhetsincident anmäla denna skyndsamt på Medarbetarportalen, https://app.iasystemet.se/Authentication/LoginSSO/karolinskainstitutet.</t>
  </si>
  <si>
    <t>5.26.02</t>
  </si>
  <si>
    <t xml:space="preserve">Om du får e-post som innehåller hotfulla meddelanden bör du spara e-postmeddelandet, kontakta närmaste chef samt anmäla händelsen som en informationssäkerhetsincident  </t>
  </si>
  <si>
    <t>Om medarbetare får e-post som innehåller hotfulla meddelanden ska e-postmeddelandet sparas ned, kontakta närmsta chef samt anmäla händelsen som en informationssäkerhetsincident på Medarbetarportalen, https://app.iasystemet.se/Authentication/LoginSSO/karolinskainstitutet.</t>
  </si>
  <si>
    <t>5.26.03</t>
  </si>
  <si>
    <t>Rapportering av incidenter till tillsynsmyndigheter utförs av KI:s IT-säkerhetsfunktion eller av dataskyddsombud. KI:s Universitetsdirektör och presstjänst ska informeras vid en rapportering av incident till tillsynsmyndigheter.</t>
  </si>
  <si>
    <t>5.26.04</t>
  </si>
  <si>
    <t>Anvisningar om informationssäkerhet för tekniska miljöer och tekniska tillämpningar v.0.9
Incidenthantering</t>
  </si>
  <si>
    <t>IT-säkerhetsansvarig ska (eventuellt i samråd med informationssäkerhetsfunktionen) skyndsamt göra en första analys av incidentens potentiella påverkan för att bedöma hur den ska klassas och om den eventuellt ska eskaleras vidare i organisationen. 
Som informations- och objektägare vid KI har man ett utökat ansvar att bistå vid utredningen av incidenter, framför allt gällande vad för typer av information som är föremål för incidenten. Dessa roller kan även bli kallade till möten för att göra en bedömning av incidentens potentiella konsekvenser.</t>
  </si>
  <si>
    <t>IT-säkerhetsansvarig, i samråd med informationssäkerhetsfunktionen ska i ett initialt skede bedöma faktisk och potentiell skadeverkan av en potentiell informationssäkerhetsincident.</t>
  </si>
  <si>
    <t>5.26.05</t>
  </si>
  <si>
    <t>objektägare ansvarar själva för, eller genom utsedd systemförvaltare, att årligen sammanställa 
samtliga incidenter kopplade till IT-systemet och rapportera dessa till den centrala 
informationssäkerhetsfunktionen. Åtgärdsbehov som inträffade incidenter medfört ska tas om 
hand i förvaltningsplaner</t>
  </si>
  <si>
    <t xml:space="preserve">Objektägaren ska årligen sammanställa samtliga incidenter kopplade till IT-systemet och rapportera dessa till den centrala informationssäkerhetsfunktionen. </t>
  </si>
  <si>
    <t>5.30.01</t>
  </si>
  <si>
    <t>Kontinuitetsberedskap inom IKT</t>
  </si>
  <si>
    <t xml:space="preserve">1.	Sammanställ en översikt av:
a.	institutionens viktigaste &amp; mest kritiska verksamhetsområden.
6.	Håll en aktuell statusbild av informationssäkerheten inom institutionen som minst omfattar ovanstående punkter. </t>
  </si>
  <si>
    <t>Verksamhetsansvariga ska sammanställa de verksamhetsområden, processer och systemstöd som är kritiska för den enskilda verksamhetens fortsatta verkan (kontinuitet).</t>
  </si>
  <si>
    <t>5.30.02</t>
  </si>
  <si>
    <t>Verksamhetsansvariga ska säkerställa att det finns en bedömning av konsekvenserna för verksamheten vid otillgänglighet till information och system eller tjänster.</t>
  </si>
  <si>
    <t>5.30.03</t>
  </si>
  <si>
    <t>Verksamhetsansvariga ska definiera tydliga roller och ansvar för kontinuitetshantering och utse en kontinuitetsansvarig som är ansvarig för att samordna och övervaka kontinuitetsberedskapen.</t>
  </si>
  <si>
    <t>5.30.04</t>
  </si>
  <si>
    <t>Anvisning för informationssäkerhetsarbetet  inom KI v.0.9 
Avsnitt 2.9</t>
  </si>
  <si>
    <t xml:space="preserve">Verksamhetsansvariga ska bedöma behovet av att vidta åtgärder för att säkerställa att eventuella avbrott i tillgången till information och systemstöd inte får allvarliga konsekvenser för verksamheten. I verksamheter där det bedöms nödvändigt ska aktuella reservrutiner och i förekommande fall återstartsrutiner finnas framtagna och vara kända av berörd personal. </t>
  </si>
  <si>
    <t>Kontinuitetsplaner ska granskas och underhållas årligen.</t>
  </si>
  <si>
    <t>5.30.05</t>
  </si>
  <si>
    <t>Tester av kontinuitetsplaner ska genomföras minst vartannat år.</t>
  </si>
  <si>
    <t>5.30.06</t>
  </si>
  <si>
    <t>Verksamhetsansvariga ska säkerställa att kritisk data, system och applikationer har säkra backuplösningar.</t>
  </si>
  <si>
    <t>5.30.07</t>
  </si>
  <si>
    <t>Återställningstester av backuper ska utföras kvartalsvis.</t>
  </si>
  <si>
    <t>5.30.08</t>
  </si>
  <si>
    <t>Verksamhetsansvariga ska säkerställa att det finns en kommunikationsplan för kriser som påverkar tillgängligheten till information. Kommunikationsplanen ska innehålla kontaktuppgifter till nyckelkontakter som uppdateras frekvent.</t>
  </si>
  <si>
    <t>5.30.09</t>
  </si>
  <si>
    <t>Sammanställningen av verksamhetsområden, processer och systemstöd ska innehålla information gällande eventuella beroenden till externa leverantörer eller andra externa parter och detaljer kring  lokala IT-lösningar inom verksamheten.</t>
  </si>
  <si>
    <t>5.30.10</t>
  </si>
  <si>
    <t>Anvisning för informationssäkerhetsarbetet  inom KI v.0.9 
Avsnitt 2.9
4.1 Checklista - informationssäkerhet vid institutionerna v.0.1</t>
  </si>
  <si>
    <t>Verksamhetsansvariga ska bedöma behovet av att vidta åtgärder för att säkerställa att eventuella avbrott i tillgången till information och systemstöd inte får allvarliga konsekvenser för verksamheten. I verksamheter där det bedöms nödvändigt ska aktuella reservrutiner och i förekommande fall återstartsrutiner finnas framtagna och vara kända av berörd personal. 
3.	Bedöm konsekvenserna för verksamheten av eventuella avbrott i kritiska IT-leveranser.
4.	Planera och budgetera för eventuella förbättringsåtgärder kopplat till ovanstående.</t>
  </si>
  <si>
    <t>Verksamhetsansvariga ska bedöma behovet av åtgärder för att säkerställa att eventuella avbrott i tillgången till information och systemstöd inte bidrar till allvarliga konsekvenser för verksamheten. Bedömningen och eventuella åtgärder ska dokumenteras.</t>
  </si>
  <si>
    <t>5.30.11</t>
  </si>
  <si>
    <t xml:space="preserve">I verksamheter där det bedöms nödvändigt ska aktuella reservrutiner och  återstartsrutiner etableras och kommuniceras till berörd personal. </t>
  </si>
  <si>
    <t>5.30.12</t>
  </si>
  <si>
    <t xml:space="preserve">Reservrutiner och återstartsrutiner ska testas vartannat år för att säkerställa att rutinernas verkan är fullgod. </t>
  </si>
  <si>
    <t>5.34.01</t>
  </si>
  <si>
    <t>Integritet och skydd av
personuppgifter</t>
  </si>
  <si>
    <t>Innan en forskningsstudie som inkluderar klinisk data påbörjas ska verksamhetsansvarig säkerställa att studien är registrerad i KI:s centrala personuppgiftsbehandlingsregister, att en DPIA utförts och att en riskanalys har utförts.</t>
  </si>
  <si>
    <t>Forskning, Verksamhetsansvariga</t>
  </si>
  <si>
    <t>5.35.01</t>
  </si>
  <si>
    <t>Oberoende granskning av informationssäkerhet</t>
  </si>
  <si>
    <t>Anvisning för informationssäkerhetsarbetet  inom KI v.0.9 
Avsnitt 2.11</t>
  </si>
  <si>
    <t>För att säkerställa att vi på KI, som myndighet, arbetar på ett lämpligt och effektivt sätt med informationssäkerhet och utifrån det arbetet inför relevanta åtgärder så ska oberoende granskningar genomföras. De oberoende granskningarna kan genomföras av internrevision eller annan extern part.</t>
  </si>
  <si>
    <t>Implementationen av KI:s informationssäkerhetsramverk ska årligen granskas av oberoende part, som internrevision eller extern part.</t>
  </si>
  <si>
    <t>5.36.01</t>
  </si>
  <si>
    <t>Efterlevnad av policyer, regler
och standarder för
informationssäkerhet</t>
  </si>
  <si>
    <t>Anvisning för informationssäkerhetsarbetet  inom KI v.0.9 
Avsnitt 2.10</t>
  </si>
  <si>
    <t>För att kunna bedriva säker och kontinuerlig verksamhet behöver vi kontrollera, verifiera och följa upp kravställda och införda säkerhetsåtgärder i våra tekniska tillämpningar.
Det här gäller till exempel innan vi behandlar känslig information i nyutvecklade mobilapplikationer och inköpta system/lösningar men också löpande i förvaltning. Det kan också finnas behov av kontroll och verifiering av säkerhetsåtgärder vid användning av ny mer oprövad teknik eller andra informationsbehandlingar eller situationer med en bedömd relativt hög risk.
Kontroll, verifiering och uppföljning av säkerhetsåtgärder kan göras på olika sätt och med olika frekvenser beroende på hur verksamhetskritisk informationen är (se Vägledning för säkerhetstester och granskningar).</t>
  </si>
  <si>
    <t xml:space="preserve">Uppföljning och verifiering av införda säkerhetsåtgärder ska genomföras innan ett utvecklat eller anskaffat system produktionssätts samt årligen eller vid större förändringar. </t>
  </si>
  <si>
    <t>5.37.01</t>
  </si>
  <si>
    <t>Dokumenterade driftsrutiner</t>
  </si>
  <si>
    <t>Anvisningar om informationssäkerhet för tekniska miljöer och tekniska tillämpningar v.0.9
Separerade miljöer</t>
  </si>
  <si>
    <t xml:space="preserve">Drift av KI:s IT-resurser ska ske i enlighet med god praxis och dokumenterade, implementerade 
processer. Det ska finnas dokumenterade och kontinuerligt uppdaterade operationella driftsrutiner och driftsinstruktioner, och all drift ska ske i enlighet med dessa. 
Driftsdokumentationen ska uppdateras vid behov och revideras minst årligen eller när behov i 
övrigt föreligger. Där så är möjligt ska bevis på att rutinerna/instruktionerna följs dokumenteras 
och lagras. Kopior av driftsdokumentationen ska förvaras separerade från originalen och 
arkivering av dokumentationen ska ske i enlighet med fastställda rutiner.
Ägaren till en specifik IT-resurs (system/applikation, nätverk, teknisk plattform etc.) ansvarar för kravställning avseende dess driftsäkerhet inom minst områdena; säkerhetsuppdateringar, förändringshantering, kapacitetsplanering, skydd mot skadlig kod, säkerhetskopiering och återläsning av data samt system- och driftsdokumentation. </t>
  </si>
  <si>
    <t xml:space="preserve">Dokumenterade driftsrutiner ska vara etablerade för KI:s IT-resurser. Driftsrutiner ska åtminstone innehålla ansvariga roller, säker installation, konfigurationshantering, säkerhetskopiering och återläsning. </t>
  </si>
  <si>
    <t>5.37.02</t>
  </si>
  <si>
    <t>Anvisningar om informationssäkerhet för tekniska miljöer och tekniska tillämpningar v.0.9
Kravställning av systemförvaltning</t>
  </si>
  <si>
    <t>•	Det ska finnas aktuell och uppdaterad systemdokumentation vilken ska vara tillgänglig för berörda och behöriga personer vid behov.</t>
  </si>
  <si>
    <t>Det ska finnas aktuell och uppdaterad systemdokumentation vilken ska vara tillgänglig för berörda och behöriga personer vid behov.</t>
  </si>
  <si>
    <t>5.37.03</t>
  </si>
  <si>
    <t>•	Det ska genomföras en systemklassning som baseras på den information som hanteras i IT-systemet. En översyn av befintlig klassning ska genomföras årligen samt vid varje större förändring i IT-systemet, eller förändringar av den information som IT-systemet hanterar.</t>
  </si>
  <si>
    <t>Det ska genomföras en systemklassning som baseras på den information som hanteras i IT-systemet. En översyn av befintlig klassning ska genomföras årligen samt vid varje större förändring i IT-systemet, eller förändringar av den information som IT-systemet hanterar.</t>
  </si>
  <si>
    <t>5.37.04</t>
  </si>
  <si>
    <t xml:space="preserve">•	Det ska tillföras medel i budgeten för att eventuella säkerhetsbrister som identifieras genom t.ex. arbetet med systemklassning och riskanalyser kan åtgärdas. </t>
  </si>
  <si>
    <t xml:space="preserve">Det ska tillföras medel i budgeten för att eventuella säkerhetsbrister som identifieras genom t.ex. arbetet med systemklassning och riskanalyser kan åtgärdas. </t>
  </si>
  <si>
    <t>5.37.05</t>
  </si>
  <si>
    <t>Vägledning - Säker utveckling 0.92
Avsnitt 2.5</t>
  </si>
  <si>
    <t>Resultatet av utvecklingen ska överlämnas till en förvaltningsorganisation för en strukturerad och systematisk förvaltning</t>
  </si>
  <si>
    <t>Då en IT-lösning utvecklats internt inom KI ska den efter färdigställande överlämnas till en förvaltningsorganisation för en strukturerad och systematisk förvaltning.</t>
  </si>
  <si>
    <t>IT, Utveckling</t>
  </si>
  <si>
    <t>6 Personrelaterade säkerhetsåtgärder</t>
  </si>
  <si>
    <t>6.01.01</t>
  </si>
  <si>
    <t>Bakgrundskontroll</t>
  </si>
  <si>
    <t>Anvisning för informationssäkerhetsarbetet  inom KI v.0.9 
Avsnitt 2.3</t>
  </si>
  <si>
    <t>säkerställa identiteten genom ID-kontroll och göra anpassade bakgrundskontroller vid rekrytering av egen och inhyrd personal baserat på vilken roll som är aktuell och vilken typ av information personalen kommer att ta del av</t>
  </si>
  <si>
    <t>Verksamhetsansvariga ska verifiera identiteten och pröva lämpligheten på sökande individer vid rekrytering av medarbetare och inhyrd personal genom ID- och bakgrundskontroller.</t>
  </si>
  <si>
    <t>Organisatorisk, Verksamhetsansvariga</t>
  </si>
  <si>
    <t>6.03.01</t>
  </si>
  <si>
    <t>Medvetenhet och utbildning inom informationssäkerhet</t>
  </si>
  <si>
    <t>säkerställa att egen och inhyrd personal har en lämplig kunskapsnivå inom informationssäkerhetsområdet beroende på roll och arbetsuppgifter
utveckla och upprätthålla kompetens hos egen personal avseende informationssäkerhet genom utbildning, informationsinsatser och övning</t>
  </si>
  <si>
    <t>Verksamhetsansvariga ska säkerställa att lämplig kunskapsnivå inom informationssäkerhet upprätthålls under medarbetares, studenters, anknutnas och övriga externa parters anställnings- eller uppdragstid. Detta ska genomföras genom regelbundna utbildningar, informationsinsatser eller övningar. KI:s informationssäkerhetsutbildning ska innefatta social ingenjörskonst (inklusive phishing).</t>
  </si>
  <si>
    <t>6.03.02</t>
  </si>
  <si>
    <t>4.2 Checklista - informationssäkerhet för forskargrupp och forskningsprojekt v.0.1
Allmänt</t>
  </si>
  <si>
    <t>Säkerställ att alla i forskargruppen är orienterade om relevanta informationssäkerhetsaspekter på ert arbete (anvisningar om informationssäkerhet för verksamma inom KI).</t>
  </si>
  <si>
    <t>Forskningsledare ska säkerställa att samtliga medlemmar I forskargruppen är orienterade om relevanta informationssäkerhetsaspekter som rör gruppens arbete.</t>
  </si>
  <si>
    <t>6.03.03</t>
  </si>
  <si>
    <t>Anvisningar om informationssäkerhet för verksamma inom KI v. 0.9
2.1 Allmänna regler
2.2 Känslig Information</t>
  </si>
  <si>
    <t>Som verksam vid KI är du ansvarig för att personuppgifter hanteras i enlighet med kraven i GDPR.
Utöver ovanstående regler ska de grundläggande principerna för dataskydd beaktas vid hantering av personuppgifter. De grundläggande principerna samt ytterligare vägledningar och fördjupad information om hur hanteringen av personuppgifter ska ske vid KI finns på Medarbetarportalens sidor om GDPR.</t>
  </si>
  <si>
    <t>Verksamma vid KI är ansvariga för att personuppgifter hanteras i enlighet med kraven i GDPR.</t>
  </si>
  <si>
    <t>6.04.01</t>
  </si>
  <si>
    <t>Disciplinär process</t>
  </si>
  <si>
    <t>Du är personligt ansvarig för de aktiviteter som utförs via ditt användarkonto.</t>
  </si>
  <si>
    <t>Det ska finnas en formell och kommunicerad disciplinär process för att vidta åtgärder mot medarbetare, studenter, anknutna och övriga externa parter som har brutit mot KI:s informationssäkerhetskrav. Den disciplinära processen ska innefatta regler för fråntagande av åtkomsträttigheter till KI:s system.</t>
  </si>
  <si>
    <t>6.05.01</t>
  </si>
  <si>
    <t>Ansvar efter upphörande eller ändring av anställning</t>
  </si>
  <si>
    <t xml:space="preserve">vid off-boarding se till att informationstillgångar återlämnas när anställningar och uppdrag avslutas, liksom att berörda görs medvetna om fortsatt tystnadsplikt. </t>
  </si>
  <si>
    <t>Verksamhetsansvariga ska vid avslut av anställningen eller uppdrag säkerställa att informationstillgångar återlämnas samt ska individens skyldighet om fortsatt tystnadsplikt beskrivas.</t>
  </si>
  <si>
    <t>6.06.01</t>
  </si>
  <si>
    <t>Avtal om konfidentialitet eller sekretess</t>
  </si>
  <si>
    <t>Smarta telefoner och surfplattor som tillhandahålls av Karolinska Institutet är arbetsredskap. KI äger utrustningen och den information som finns på dem. Du som medarbetare ska vara medveten om att arbetsgivaren har rätt att ta del av all information på enheten t.ex. sms, foton och kalenderanteckningar.
Eftersom offentlighetsprincipen gäller kan det vara möjligt för utomstående att begära ut informationen på din telefon eller surfplatta.</t>
  </si>
  <si>
    <t xml:space="preserve">Vid förfrågan, antingen av KI eller utomstående part i enlighet med offentlighetsprincipen, ska information på de av KI tillhandahållna smarta telefoner eller surfplattor tillgängliggöras. Innan utlämnande av information ska en bedömning avseende sekretess genomföras. </t>
  </si>
  <si>
    <t>Generell, Organisatorisk</t>
  </si>
  <si>
    <t>6.07.01</t>
  </si>
  <si>
    <t>Distansarbete</t>
  </si>
  <si>
    <t>Anvisningar om informationssäkerhet för verksamma inom KI v. 0.9
2.8 Distansarbete</t>
  </si>
  <si>
    <t>(Vid arbete på distans ska du tänka på att) Distansanslutning mot KI:s nätverk endast får ske genom godkända kommunikationslösningar för distansanslutning som KI-VPN eller VPN Light. Kontakta IT-support för mer information.</t>
  </si>
  <si>
    <t>Distansanslutning mot KI:s nätverk ska ske genom godkända kommunikationslösningar för distansanslutning såsom KI-VPN eller VPN Light.</t>
  </si>
  <si>
    <t>6.07.02</t>
  </si>
  <si>
    <t>(Vid arbete på distans ska du tänka på att)Endast utrustning som uppfyller KI:s säkerhetskrav får kopplas upp mot KI:s interna nätverk.</t>
  </si>
  <si>
    <t>Vid fjärranslutning mot KI:s interna nätverk ska endast utrustning som uppfyller KI:s säkerhetskrav användas.</t>
  </si>
  <si>
    <t>2,3,4</t>
  </si>
  <si>
    <t>7 Fysiska säkerhetsåtgärder</t>
  </si>
  <si>
    <t>7.07.01</t>
  </si>
  <si>
    <t>Rent skrivbord och tom skärm</t>
  </si>
  <si>
    <t>Lås eller logga ut från din dator när du lämnar den utan uppsikt. Fysisk tillgång till en olåst dator är ett av de enklaste sätten att komma åt KI:s information.
Datorer och mobiltelefoner ska skyddas fysiskt och inte lämnas obevakade</t>
  </si>
  <si>
    <t>Det ska finnas en clear desk policy som säkerställer följande:
- datorer och mobiltelefoner ska låsas när de lämnas utan uppsikt
- arbetsytor ska rensas på känsliga, fysiska dokument och flyttbara lagringsmedier när de lämnas utan uppsikt</t>
  </si>
  <si>
    <t>7.08.01</t>
  </si>
  <si>
    <t>Placering och skydd av utrustning</t>
  </si>
  <si>
    <t>Anvisningar om informationssäkerhet för verksamma inom KI v. 0.9
2.9 E-möten</t>
  </si>
  <si>
    <t>(tänk på att) Genomföra e-möten i lämpliga miljöer och lokaler och skydda din skärm från insyn</t>
  </si>
  <si>
    <t>E-möten ska genomföras i lokaler där skärmen kan skyddas från insyn.</t>
  </si>
  <si>
    <t>7.10.01</t>
  </si>
  <si>
    <t>Lagringsmedier</t>
  </si>
  <si>
    <t>Anvisningar om informationssäkerhet för verksamma inom KI v. 0.9
2.3 IT-utrustning och lagringsmedia</t>
  </si>
  <si>
    <t>I det fall lokal hårddisk eller bärbar lagringsmedia används ska dessa säkerhetskopieras. Huvudregeln är dock att spara informationen i KI:s centrala lagringslösningar.</t>
  </si>
  <si>
    <r>
      <t xml:space="preserve">I det fall där lokal hårddisk eller bärbar lagringsmedia används då det inte är tekniskt möjligt att använda KI:s centrala lagring ska dessa säkerhetskopieras i enlighet med </t>
    </r>
    <r>
      <rPr>
        <sz val="9"/>
        <color rgb="FFFF0000"/>
        <rFont val="DM Sans 14pt"/>
      </rPr>
      <t>5.10.X</t>
    </r>
    <r>
      <rPr>
        <sz val="9"/>
        <color theme="1"/>
        <rFont val="DM Sans 14pt"/>
      </rPr>
      <t>.</t>
    </r>
  </si>
  <si>
    <t>7.10.02</t>
  </si>
  <si>
    <t>Känslig information alltid ska krypteras vid lagring på flyttbara lagringsmedier så som bärbara datorer, USB-minnen eller mobiltelefoner.</t>
  </si>
  <si>
    <t>Känslig information ska alltid krypteras vid lagring på flyttbara lagringsmedier så som bärbara datorer, USB-minnen eller mobiltelefoner.</t>
  </si>
  <si>
    <t>7.10.03</t>
  </si>
  <si>
    <t>Hantera känslig information i pappersformat på ett säkert sätt avseende lagring och utskrift så att inga obehöriga kan ta del av materialet.</t>
  </si>
  <si>
    <t xml:space="preserve">Vid utskrift och lagring av känslig information i pappersformat ska det säkerställas att obehöriga inte kan ta del av materialet. </t>
  </si>
  <si>
    <t>8 Tekniska säkerhetsåtgärder</t>
  </si>
  <si>
    <t>8.01.01</t>
  </si>
  <si>
    <t>Användarklienter</t>
  </si>
  <si>
    <t>Datorer, mobiltelefoner, surfplattor etc. ska alltid skyddas mot obehörig åtkomst genom lösenordsskydd, pinkod eller motsvarande. Känslig information ska krypteras då den lagras på datorer, mobiltelefoner och/eller lagringsmedia. (Se KI:s lösenordsregelverk på Medarbetarportalen).</t>
  </si>
  <si>
    <t>Datorer, mobiltelefoner, surfplattor etc. ska alltid skyddas mot obehörig åtkomst genom lösenordsskydd, pinkod eller motsvarande. Känslig information ska krypteras då den lagras på datorer, mobiltelefoner och/eller lagringsmedia.(Se KI:s lösenordsregelverk på Medarbetarportalen).</t>
  </si>
  <si>
    <t>8.01.02</t>
  </si>
  <si>
    <t xml:space="preserve">Anvisningar om informationssäkerhet för tekniska miljöer och tekniska tillämpningar v.0.9
Styrning av kommunikation och drift
Anvisningar om informationssäkerhet för verksamma inom KI v. 0.9
2.5 </t>
  </si>
  <si>
    <t>Det är inte tillåtet att installera eller köra mjukvara som inte är verksamhetsrelaterad på KI:s utrustning som är kopplad mot det interna nätverket. All utrustning (arbetsstationer, bärbara datorer, surfplattor, mobil­telefoner etc.) som ansluts till nätverket ska uppfylla KI:s gällande säkerhetsregler. Användning av programvara på KI:s utrustning får inte ske i strid med gällande upphovsrättslagstiftning. All utrustning som ansluts till KI:s nätverk ska skyddas och vara konfigurerad enligt definierade och dokumenterade standardkonfigura­tioner. Synkronisering av e-post, kalender etc. får endast ske på utrustning på vilka godkända säkerhetslösningar finns installerade. 
Ladda ner filer eller program som inte är verksamhetsrelaterade (inkl. t.ex. musik eller filmer).</t>
  </si>
  <si>
    <t xml:space="preserve">Det är inte tillåtet att installera eller köra mjukvara som inte är verksamhetsrelaterad på KI:s användarklienter. </t>
  </si>
  <si>
    <t>8.01.03</t>
  </si>
  <si>
    <t>Anvisningar om informationssäkerhet för tekniska miljöer och tekniska tillämpningar v.0.9
Styrning av kommunikation och drift</t>
  </si>
  <si>
    <t xml:space="preserve">Det är inte tillåtet att installera eller köra mjukvara som inte är verksamhetsrelaterad på KI:s utrustning som är kopplad mot det interna nätverket. All utrustning (arbetsstationer, bärbara datorer, surfplattor, mobil­telefoner etc.) som ansluts till nätverket ska uppfylla KI:s gällande säkerhetsregler. Användning av programvara på KI:s utrustning får inte ske i strid med gällande upphovsrättslagstiftning. All utrustning som ansluts till KI:s nätverk ska skyddas och vara konfigurerad enligt definierade och dokumenterade standardkonfigura­tioner. Synkronisering av e-post, kalender etc. får endast ske på utrustning på vilka godkända säkerhetslösningar finns installerade. </t>
  </si>
  <si>
    <t>Synkronisering av information till KI:s enheter får endast ske på godkända enheter. Detta gäller exempelvis e-post, kalender etc.</t>
  </si>
  <si>
    <t>8.01.04</t>
  </si>
  <si>
    <t>Användning av programvara på KI:s enheter får inte ske i strid med gällande lagar, exempelvis upphovsrättslagstiftning.</t>
  </si>
  <si>
    <t>8.01.05</t>
  </si>
  <si>
    <t>All utrustning som ansluts till KI:s nätverk ska skyddas och vara konfigurerad enligt definierade och dokumenterade standardkonfigurationer.</t>
  </si>
  <si>
    <t>8.01.06</t>
  </si>
  <si>
    <t>Anvisningar om informationssäkerhet för tekniska miljöer och tekniska tillämpningar v.0.9
Telefoni
Anvisningar om informationssäkerhet för verksamma inom KI v. 0.9
2.3 IT-utrustning och lagringsmedia</t>
  </si>
  <si>
    <t>Användning av mobiltelefoner ska regleras genom anvisningar avseende användande av e-post och andra interna resurser. Trådlösa telefoner är i regel inte krypterade och lämpar sig därför inte för utbyte av känslig information. Detta gäller till viss del även SMS och taltrafik från mobiltelefon. Vid kommunikation kring känsliga uppgifter över telefon ska det alltid säkerställas att det är rätt person som tar del av uppgifterna.
Känslig information, t.ex. känsliga och integritetskänsliga personuppgifter samt annan information som omfattas av sekretess enligt OSL, får inte hanteras på privata enheter.</t>
  </si>
  <si>
    <t>Konfidentiell information får inte hanteras i mobiltelefoner eller i surfplattor om inte särskild av KI godkänd säkerhetslösning används.</t>
  </si>
  <si>
    <t>8.01.07</t>
  </si>
  <si>
    <t>Anvisningar om informationssäkerhet för tekniska miljöer och tekniska tillämpningar v.0.9
Telefoni</t>
  </si>
  <si>
    <t>Användning av mobiltelefoner ska regleras genom anvisningar avseende användande av e-post och andra interna resurser. Trådlösa telefoner är i regel inte krypterade och lämpar sig därför inte för utbyte av känslig information. Detta gäller till viss del även SMS och taltrafik från mobiltelefon. Vid kommunikation kring känsliga uppgifter över telefon ska det alltid säkerställas att det är rätt person som tar del av uppgifterna.</t>
  </si>
  <si>
    <t>Vid samtal fysiskt, över telefon eller videosamtal ska konfidentiell information endast utbytas till personer som är behöriga att ta del av denna samt endast ske i garanterat avskilt utrymme där överhörning ej är möjlig.</t>
  </si>
  <si>
    <t>8.02.01</t>
  </si>
  <si>
    <t>Privilegierade åtkomsträttigheter</t>
  </si>
  <si>
    <t>Granskning av behörigheter ska dokumenteras och innehålla åtminstone användarlista, godkännande/bekräftelse avseende tilldelade åtkomsträttigheter och underlag för beställning avseende förändring och borttagning.</t>
  </si>
  <si>
    <t>8.02.02</t>
  </si>
  <si>
    <t>Eventuella åtgärdsbehov som identifierats efter en inträffad incident ska hanteras i förvaltningsplanen för systemet.</t>
  </si>
  <si>
    <t>8.06.01</t>
  </si>
  <si>
    <t>Kapacitetshantering</t>
  </si>
  <si>
    <t>Anvisningar om informationssäkerhet för tekniska miljöer och tekniska tillämpningar v.0.9
Kapacitetshantering</t>
  </si>
  <si>
    <t xml:space="preserve">Syftet med kapacitetsplanering är att förutse och förebygga kapacitets- och prestandaproblem i KI:s IT-miljö. För att möjliggöra detta ska mätning och uppföljning av IT-kapaciteten genomföras regelbundet. För verksamhetskritiska IT-system inom KI ska kapacitetsplanering alltid ske. </t>
  </si>
  <si>
    <r>
      <t xml:space="preserve">Mätning och uppföljning av IT-kapaciteten ska genomföras </t>
    </r>
    <r>
      <rPr>
        <sz val="9"/>
        <rFont val="DM Sans 14pt"/>
      </rPr>
      <t>regelbundet</t>
    </r>
    <r>
      <rPr>
        <sz val="9"/>
        <color theme="1"/>
        <rFont val="DM Sans 14pt"/>
      </rPr>
      <t xml:space="preserve">. För verksamhetskritiska IT-system inom KI ska kapacitetsplanering ske löpande. </t>
    </r>
  </si>
  <si>
    <t>8.07.01</t>
  </si>
  <si>
    <t>Skydd mot skadlig kod</t>
  </si>
  <si>
    <t>Anvisningar om informationssäkerhet för tekniska miljöer och tekniska tillämpningar v.0.9
Skydd mot skadlig kod</t>
  </si>
  <si>
    <t>IT-utrusning som riskerar att drabbas av skadlig kod ska skyddas med lämplig programvara som ska vara kapabel att identifiera, ta bort och skydda mot kända typer av skadlig kod. Användare ska inte kunna ta bort eller stänga av programvaran (antivirusfunktionen), utan detta ska endast kunna göras av behöriga administratörer. Uppdatering av programvarans definitionsfiler, liksom kontroll av utrustningen, ska ske automatiskt och kontinuerligt. Scanning av servrar och klienter efter skadlig kod ska utföras dagligen. Filer smittade av skadlig kod ska automatiskt oskadliggöras och händelser relaterade till skadlig kod ska loggas, larmas och följas upp.</t>
  </si>
  <si>
    <t>Objektägaren ska analysera behovet av skydd mot skadlig kod. Skulle det föreligga ett behov av skydd mot skadlig kod ska objektägaren säkerställa att det implementeras.</t>
  </si>
  <si>
    <t>8.07.02</t>
  </si>
  <si>
    <t xml:space="preserve">Alla enheter ska ha skydd mot skadlig kod installerat. Användare ska inte kunna avinstallera eller avaktivera skyddet och uppdateringar av skyddet ska ske automatiskt och kontinuerligt. </t>
  </si>
  <si>
    <t>8.07.03</t>
  </si>
  <si>
    <t>Servrar och enheter ska skannas efter skadlig kod dagligen. Servrar eller klienter som inte kan skannas dagligen ska ett dokumenterad avsteg finnas som motiverar varför det inte är möjligt.</t>
  </si>
  <si>
    <t>8.07.04</t>
  </si>
  <si>
    <t>Identifierad skadlig kod ska automatiskt oskadliggöras och händelser relaterade till skadlig kod ska loggas, larmas och följas upp.</t>
  </si>
  <si>
    <t>8.07.05</t>
  </si>
  <si>
    <t>Det finns ett stort utbud av applikationer att ladda ner till smarta telefoner och surfplattor. Många av dessa kan innehålla skadlig kod. I syfte att minska denna risk får du endast ladda ned applikationer från App Store eller Google Play.</t>
  </si>
  <si>
    <t>Applikationer som laddas ned på smarta telefoner eller surfplattor ska härstamma från App Store eller Google Play.</t>
  </si>
  <si>
    <t>8.08.01</t>
  </si>
  <si>
    <t>Hantering av tekniska sårbarheter</t>
  </si>
  <si>
    <t>Alla enheter som används för informationshantering inom KI:s verksamhet ska hållas uppdaterade. Nya uppdateringar innehåller ofta säkerhetsuppdateringar som minskar risken för att du ska råka ut för olika typer av hot.</t>
  </si>
  <si>
    <t>Alla enheter som används för informationshantering inom KI:s verksamhet ska hållas uppdaterade, genom bland annat automatisk uppdatering av operativsystemet.</t>
  </si>
  <si>
    <t>8.08.02</t>
  </si>
  <si>
    <t>Anvisningar om informationssäkerhet för tekniska miljöer och tekniska tillämpningar v.0.9
Säkerhetsuppdateringar</t>
  </si>
  <si>
    <t>Säkerhetsuppdateringar avseende operativsystem och program ska hanteras kontrollerat och 
skyndsamt. För att säkerställa att driften inte påverkas negativt ska säkerhetsuppdateringarna 
testas och analyseras innan de installeras i produktionsmiljön. Om analysen påvisar att 
säkerhetsuppdateringen genererar risker för stabiliteten i produktionsmiljön ska en dokumenterad motivering finnas för varför säkerhetsuppdateringen inte genomförs.
Detaljerade anvisningar ska finnas för hantering av akuta säkerhetsuppdateringar, det vill säga 
säkerhetsuppdateringar som måste installeras så skyndsamt att de inte hinner testas. 
Instruktionerna bör säkerställa att tester genomförs efter installationen, och att åtgärder vidtas 
baserat på testernas resultat.</t>
  </si>
  <si>
    <t xml:space="preserve">All mjukvara på enheter ska automatiskt uppdateras. </t>
  </si>
  <si>
    <t>8.08.03</t>
  </si>
  <si>
    <t>Alla användarklienter där säkerhetsuppdatering av mjukvara eller operativsystem inte lyckats ska identifieras och åtgärdas.</t>
  </si>
  <si>
    <t>8.08.04</t>
  </si>
  <si>
    <t xml:space="preserve">Säkerhetsuppdateringar avseende operativsystem och program på system och tjänster (ej enheter) ska hanteras i enlighet med den rapporterade säkerhetsuppdateringens kritikalitet med följande appliceringstider:
- Kritiska sårbarheter: Inom en månad från att säkerhetsuppdateringen gjorts tillgänglig släppts
- Höga sårbarheter: inom tre månader från att säkerhetsuppdateringen gjorts tillgänglig släppts
- Medelhöga/låga sårbarheter: Inom ett halvår från att säkerhetsuppdateringen gjorts tillgänglig </t>
  </si>
  <si>
    <t>8.08.05</t>
  </si>
  <si>
    <t xml:space="preserve">Appliceringar av säkerhetsuppdateringar på system och tjänster ska föregås av en riskbedömning. Riskbedömningen ska utgå från den rapporterade säkerhetsuppdaterings kritikalitet, användarexponering, kompletterande kontroller och operationell påverkan. </t>
  </si>
  <si>
    <t>8.08.06</t>
  </si>
  <si>
    <t xml:space="preserve">Alla säkerhetsuppdateringar ska testas och analyseras innan installation i produktionsmiljö. </t>
  </si>
  <si>
    <t>8.08.07</t>
  </si>
  <si>
    <t>Säkerhetsuppdateringar som inte appliceras till följd av exempelvis operationell påverkan och upptäckta brister i testmiljö ska dokumenteras med en motivering till varför säkerhetsuppdateringen inte applicerades.</t>
  </si>
  <si>
    <t>8.08.08</t>
  </si>
  <si>
    <t>För säkerhetsuppdateringar där det föreligger en hög risk för kompromettering och säkerhetsuppdateringar inte hinner testas, ska en process för akut applicering av säkerhetsuppdateringar finnas. Processen ska säkerställa att tester genomförs efter installationen, och att åtgärder vidtas baserat på testernas resultat.</t>
  </si>
  <si>
    <t>8.08.09</t>
  </si>
  <si>
    <t>Vägledning - Säkerhetstester och granskningar - v.0.92
Avsnitt 2.1</t>
  </si>
  <si>
    <t>Sårbarhetsskanning ska genomföras minst kvartalsvis.</t>
  </si>
  <si>
    <t>IT-miljöer, system, tjänster och infrastrukturer ska genomgå sårbarhetsskanning minst kvartalsvis.</t>
  </si>
  <si>
    <t>8.08.10</t>
  </si>
  <si>
    <t>Sårbarhetsskanning av externt exponerade system, tjänster och infrastruktur ska ske månatligen.</t>
  </si>
  <si>
    <t>Sårbarhetsskanning av externt exponerade system, tjänster och infrastruktur samt system, tjänster och infrastruktur som klassats som K3, R3, T3 eller K4, R4 eller T4 ska ske månatligen.</t>
  </si>
  <si>
    <t>8.08.11</t>
  </si>
  <si>
    <t>Sårbarheter som bedöms utgöra en hög risk för KI:s utbildnings- och forskningsverksamhet ska snarast åtgärdas.</t>
  </si>
  <si>
    <t>Sårbarheter som bedöms utgöra en hög risk för KI:s utbildnings- och forskningsverksamhet ska åtgärdas snarast.</t>
  </si>
  <si>
    <t>8.08.12</t>
  </si>
  <si>
    <t>4.2 Checklista - informationssäkerhet för forskargrupp och forskningsprojekt v.0.1
Avsnitt 2.4</t>
  </si>
  <si>
    <t>System, tjänster och infrastruktur som är kritiska eller som hanterar känslig information ska genomgå penetrationstester eller motsvarande innan användning/produktion samt kontinuerligt på årsbasis.
Externt exponerade system, tjänster och infrastruktur som är kritiska eller som hanterar känslig information ska genomgå penetrationstester eller motsvarande innan användning/produktionsstart samt kontinuerligt på årsbasis.</t>
  </si>
  <si>
    <t>Externa såväl som interna system, tjänster och infrastruktur som är kritiska eller som hanterar känslig information (K3 eller K4) ska genomgå penetrationstester eller motsvarande innan användning/produktion samt kontinuerligt på årsbasis.</t>
  </si>
  <si>
    <t>8.08.13</t>
  </si>
  <si>
    <t>Sårbarheter och brister som upptäcks vid granskningar ska tas upp för åtgärdande i genomförandeplaner, t.ex. förvaltningsplaner. Akuta sårbarheter och brister ska åtgärdas omedelbart. Rapportering av större sårbarheter och brister ska ske till informationssäkerhetsrådet.</t>
  </si>
  <si>
    <t>Sårbarheter och brister som upptäcks I IT-system ska tas upp för åtgärdande i genomförandeplaner. Akuta sårbarheter och brister ska åtgärdas omedelbart. Rapportering av större sårbarheter och brister ska ske till informationssäkerhetsrådet.</t>
  </si>
  <si>
    <t>8.08.14</t>
  </si>
  <si>
    <t>4.2 Checklista - informationssäkerhet för forskargrupp och forskningsprojekt v.0.1
2.2 Design</t>
  </si>
  <si>
    <t>Utveckling av mobilapplikationer följer applicerbara delar av OWASP MASVN (Mobile Application Security Verification Standard)</t>
  </si>
  <si>
    <t>Vid utveckling av mobilapplikationer ska applicerbara delar av OWASP MASVN (Mobile Application Security Verification Standard) tillämpas.</t>
  </si>
  <si>
    <t>Utveckling</t>
  </si>
  <si>
    <t>8.08.15</t>
  </si>
  <si>
    <t>4.2 Checklista - informationssäkerhet för forskargrupp och forskningsprojekt v.0.1
2.3 Utveckling</t>
  </si>
  <si>
    <t>Att använda verktyg för statisk kodanalys som kan identifiera vanliga sårbarheter och fel i koden, till exempel SnykO, SonarQube eller Veracode.</t>
  </si>
  <si>
    <t>Vid intern utveckling, på KI, av IT-lösning ska verktyg för statisk kodanalys användas (t.ex. SnykO, SonarQube eller Veracode).</t>
  </si>
  <si>
    <t>8.10.01</t>
  </si>
  <si>
    <t>Radering av information</t>
  </si>
  <si>
    <t>De mobila enheterna ska ha funktion för spårning och fjärrensning.</t>
  </si>
  <si>
    <t>Det ska finnas en central funktion för spårning och fjärrensning av mobila enheter.</t>
  </si>
  <si>
    <t>8.13.01</t>
  </si>
  <si>
    <t>Säkerhetskopiering av
information</t>
  </si>
  <si>
    <t xml:space="preserve">Anvisningar om informationssäkerhet för tekniska miljöer och tekniska tillämpningar v.0.9
Säkerhetskopiering och återläsning av data </t>
  </si>
  <si>
    <t>Säkerhetskopiering av information och programvara ska genomföras regelbundet på sådant sätt att individuella filer kan återskapas. Frekvens och omfattning av säkerhetskopieringen varierar men bör baseras på de krav på tillgänglighet som definieras i informationsklassningen. objektägaren är ansvarig för att, efter samråd med informationsägare, dokumentera dessa krav och säkerställa att lämpliga skyddsmekanismer finns på plats utifrån informationens klassning.</t>
  </si>
  <si>
    <t>Säkerhetskopiering av information ska genomföras regelbundet i den frekvens och omfattning som identifierats på informationens klassning enligt nedan:
- Allvarlig: Dagligen och hela system
- Kännbar: Veckovis och hela system
- Lindrig: Månatligen och de filer som är viktiga för systemets funktion
- Försumbar: Kvartalsvis och de filer som är viktiga för systemets funktion</t>
  </si>
  <si>
    <t>8.13.02</t>
  </si>
  <si>
    <t xml:space="preserve">Säkerhetskopiorna ska vara tydligt märkta och skyddade mot överskrivning och fysisk förstörelse, och förvaras åtskilda ifrån originalen. </t>
  </si>
  <si>
    <t>Säkerhetskopior av information ska vara tydligt märkta, skyddas mot överskrivning (immutable), skyddas mot fysisk förstörelser och lagras på ett separat nätverk skilt från produktionsmiljön.</t>
  </si>
  <si>
    <t>8.13.03</t>
  </si>
  <si>
    <t>Återläsningstester av säkerhetskopior ska genomföras minst halvårsvis. Resultaten från återläsningstesterna ska dokumenteras.</t>
  </si>
  <si>
    <t>8.15.01</t>
  </si>
  <si>
    <t>Loggning</t>
  </si>
  <si>
    <t>Anvisningar om informationssäkerhet för tekniska miljöer och tekniska tillämpningar v.0.9
Loggning och övervakning</t>
  </si>
  <si>
    <t>För att säkerställa att alla användaraktiviteter är spårbara ska loggning ske på alla 
verksamhetskritiska IT-system. Detaljerade instruktioner och arbetssätt för uppföljning av loggar 
och hur eventuella överträdelser ska hanteras ska vara definierade och dokumenterade.</t>
  </si>
  <si>
    <t>Alla användaraktiviteter på verksamhetskritiska system ska loggas.</t>
  </si>
  <si>
    <t>8.15.02</t>
  </si>
  <si>
    <t xml:space="preserve">Loggning ska ske på alla IT-system och lagringsplatser (exempelvis då forskningsdata inte lagras 
i ett specifikt IT-system utan till exempel i en mappstruktur på gemensam lagringsyta) där känslig information lagras eller på system som tillhandahåller verksamhetskritiska funktioner. Detta för att säkerställa att relevanta användaraktiviteter och informationssäkerhetshändelser registreras och är spårbara. Informationsägaren ansvarar för att säkerställa att tillfredsställande loggning och loggranskning sker gällande hantering av informationen. objektägaren, eller motsvarande roll för de fall att information inte lagras i ett specifikt IT-system (utan exempelvis i en mappstruktur på gemensam lagringsyta), ansvarar för att de faktiska granskningarna genomförs. </t>
  </si>
  <si>
    <t>Säkerhetsloggning ska ske på alla IT-system och lagringsytor där känslig information lagras.</t>
  </si>
  <si>
    <t>8.15.03</t>
  </si>
  <si>
    <t xml:space="preserve">Loggning ska ske på alla IT-system och lagringsplatser (exempelvis då forskningsdata inte lagras 
i ett specifikt IT-system utan till exempel i en mappstruktur på gemensam lagringsyta) där känslig information lagras eller på system som tillhandahåller verksamhetskritiska funktioner. Detta för att säkerställa att relevanta användaraktiviteter och informationssäkerhetshändelser registreras och är spårbara. Informationsägaren ansvarar för att säkerställa att tillfredsställande loggning och loggranskning sker gällande hantering av informationen. objektägaren, eller motsvarande roll för de fall att information inte lagras i ett specifikt IT-system (utan exempelvis i en mappstruktur på gemensam lagringsyta), ansvarar för att de faktiska granskningarna genomförs. 
Vid loggning gäller följande:
• Övervakning och loggning ska följa vid var tid gällande relevanta lagkrav. Loggarna ska 
åtminstone innehålla uppgifter om följande: 
o Samtliga händelser i IT-systemet, eller i annan elektronisk lagringsplats, initierade 
av en användare eller ett annat system.
o Vilken användare som initierat händelsen och tidpunkten. 
o Samtliga misslyckade inloggningsförsök i IT-systemet samt vilken IP-adress 
varifrån inloggningsförsöket gjordes.
o Systemlarm eller fel. 
o Ändringar, eller försök till ändringar, i IT-systemets säkerhetsuppsättningar och 
säkerhetsåtgärder. </t>
  </si>
  <si>
    <t xml:space="preserve">Loggar ska åtminstone innehålla samtliga användaraktiviteter på systemet, vilken användare som initierat händelsen, misslyckade och lyckade inloggningsförsök samt vilken IP-adress försöket utfördes ifrån, systemlarm och ändringar eller försök till ändringar i IT-systemets säkerhetsuppsättningar och 
säkerhetsåtgärder. </t>
  </si>
  <si>
    <t>8.15.04</t>
  </si>
  <si>
    <t>• Användarna ska informeras om att deras aktiviteter i nätverk och IT-system etc. loggas 
och i vilket syfte dessa loggar följs upp. Denna information kan exempelvis ges i 
respektive systems användarinstruktioner eller som automatiskt meddelande i samband 
med inloggning.</t>
  </si>
  <si>
    <t>KI:s användare ska informeras att deras aktiviteter loggas.</t>
  </si>
  <si>
    <t>8.15.05</t>
  </si>
  <si>
    <t>Samtliga loggfiler ska skyddas mot obehörig åtkomst och manipulation samt omfattas av 
relevant säkerhetskopiering i enlighet med fastställda instruktioner. Loggar ska sparas i 
enlighet med vid var tid gällande lagstiftning och informationsägares krav.</t>
  </si>
  <si>
    <t>Endast behöriga användare ska ha tillgång till systemloggar. Loggarnas integritet ska säkerställas genom hashfunktioner eller digitala signaturer.</t>
  </si>
  <si>
    <t>8.15.06</t>
  </si>
  <si>
    <t>Loggar ska krypteras under överföring och i vila med starka krypteringsalgoritmer, exempelvis AES-256 och TLS v1.2.</t>
  </si>
  <si>
    <t>8.15.07</t>
  </si>
  <si>
    <t>Alla åtkomstförsök till loggarna ska loggas och övervakas.</t>
  </si>
  <si>
    <t>8.15.08</t>
  </si>
  <si>
    <t>För att säkerställa loggarnas bevisvärde ska loggande systems systemklockor 
synkroniseras med ett utpekat normalur.</t>
  </si>
  <si>
    <t>Alla loggar ska innehålla exakta tidstämplar för att möjliggöra korrekt spårning och analys av händelser. Tidsstämplarna ska vara synkroniserade mot samma NTP-server i nätverket.</t>
  </si>
  <si>
    <t>8.15.09</t>
  </si>
  <si>
    <t>System som är högt klassade vad avser konfidentialitet (K3 och K4) och riktighet (R3 och R4) ska 
loggranskning genomföras regelbundet. Granskningarna ska genomföras utifrån fastställda 
instruktioner enligt följande: 
• Instruktionerna ska beskriva vad som loggas, hur ofta loggarna ska granskas, vem som ska 
utföra granskningen samt vad som betraktas som överträdelse och hur eventuella 
överträdelser ska hanteras och rapporteras. Beslut om hur ofta loggarna, i sin helhet eller 
endast vissa delar, ska granskas bör baseras på förekommande risker.
Bedömningen bör bland annat ta hänsyn till värdet och känsligheten av aktuell 
information. Systemadministratörers aktiviteter bör dock granskas minst månatligen.
• Om möjligt ska loggarna analyseras med hjälp av automatiserade verktyg. Om detta inte 
är möjligt ska tillräckliga manuella kontroller i stället utföras.
• Tillgång och åtkomst till logg och logganalysverktyg ska begränsas och regleras med 
individuell åtkomsttilldelning. 
Underlag från genomförda loggranskningar ska sparas och åtkomst till dessa regleras med 
individuell åtkomsttilldelning.</t>
  </si>
  <si>
    <t>För system som är högt klassade ska granskning av loggar ske regelbundet.</t>
  </si>
  <si>
    <t>8.15.10</t>
  </si>
  <si>
    <t>Verksamhetsansvariga ska säkerställa att det finns en fastställd instruktion som beskriver vilka händelser som ska loggas, hur loggar ska hanteras, hur länge loggar ska lagras, hur ofta loggarna ska granskas, vem som utför granskningen av loggarna, vad som utgör en avvikelse i ett specifikt system och hur eventuella överträdelser ska hanteras och rapporteras.</t>
  </si>
  <si>
    <t>8.15.11</t>
  </si>
  <si>
    <t>Den centrala logghanterslösningen ska användas då det är möjligt. Om detta inte är möjligt ska manuella kontroller av loggar utföras.</t>
  </si>
  <si>
    <t>8.15.12</t>
  </si>
  <si>
    <t xml:space="preserve">Systemadministratörers aktiviteter ska granskas månatligen. </t>
  </si>
  <si>
    <t>8.15.13</t>
  </si>
  <si>
    <t>Underlag från genomförda loggranskningar ska sparas och endast ges åtkomst till de med ett arbetsbehov.</t>
  </si>
  <si>
    <t>8.15.14</t>
  </si>
  <si>
    <t>Anvisningar om informationssäkerhet för verksamma inom KI v. 0.9
2.11 Loggning och loggranskning</t>
  </si>
  <si>
    <t>All internetanvändning loggas.</t>
  </si>
  <si>
    <t>All internetanvändning på KI:s nätverk ska loggas.</t>
  </si>
  <si>
    <t>8.20.01</t>
  </si>
  <si>
    <t>Nätverkssäkerhet</t>
  </si>
  <si>
    <t xml:space="preserve">Det är inte tillåtet att installera eller köra mjukvara som inte är verksamhetsrelaterad på KI:s utrustning som är kopplad mot det interna nätverket. All utrustning (arbetsstationer, bärbara datorer, surfplattor, mobil­telefoner etc.) som ansluts till nätverket ska uppfylla KI:s gällande säkerhetsregler. Användning av programvara på KI:s utrustning får inte ske i strid med gällande upphovsrättslagstiftning. All utrustning som ansluts till KI:s nätverk ska skyddas och vara konfigurerad enligt definierade och dokumenterade standardkonfigura­tioner. Synkronisering av e-post, kalender etc. får endast ske på utrustning på vilka godkända säkerhetslösningar finns installerade. 
Internetuppkopplingar och datorer som används av andra än KI:s medarbetare (till exempel gäst-föreläsare eller besökare) ska vara logiskt separerade från KI:s nät (så kallade gästnät). 
Privata enheter får endast anslutas till KI:s gästnätverk alternativt eduroam. </t>
  </si>
  <si>
    <t>Användare med IT-utrustning som inte är kontrollerad eller godkänd av KI tillåts inte att ansluta till KI:s nätverk utan till för detta avsedda gästnätverket eller eduroam.</t>
  </si>
  <si>
    <t>8.20.02</t>
  </si>
  <si>
    <t>Endast IT-utrustning som är godkänd och kontrollerad av KI tillåts ansluta till KI:s nätverk.</t>
  </si>
  <si>
    <t>8.20.03</t>
  </si>
  <si>
    <t>Om ägaren av ett nätverk vill upprätta en anslutning till ett externa nätverk utanför KI:s fordras att risk- och konsekvensanalyser utförs samt att en särskilt avtal upprättas med ..</t>
  </si>
  <si>
    <t>8.20.04</t>
  </si>
  <si>
    <t xml:space="preserve">Informationsägare ansvarar för att analysera och dokumentera behovet av säkerhetsåtgärder för information som kommuniceras inom KI:s nätverk. </t>
  </si>
  <si>
    <t>8.20.05</t>
  </si>
  <si>
    <t xml:space="preserve">KI:s nätverk ska utformas så att det finns definierade gränssnitt, såväl fysiskt som logiskt, mot andra nätverk. Sammankoppling med andra nätverk får endast ske efter att säkerhetsaspekterna analyserats och nödvändiga skyddsåtgärder vidtagits av respektive nätverks ägare.
</t>
  </si>
  <si>
    <t>Sammankoppling med externa nätverk är endast tillåtet efter att säkerhetsaspekter analyserats och nödvändiga skyddsåtgärder vidtagits av respektive nätverks ägare.</t>
  </si>
  <si>
    <t>8.20.06</t>
  </si>
  <si>
    <t>Känslig information får aldrig överföras på ett sådant sätt att obehöriga kan ta del av informationen. Detta innebär att överföring via öppna nät i regel måste vara krypterad.</t>
  </si>
  <si>
    <t>All information som överförs över ett nätverk ska krypteras med starka krypteringsalgoritmer, såsom TLS v1.2, SFTP.</t>
  </si>
  <si>
    <t>8.20.07</t>
  </si>
  <si>
    <t>Anvisningar om informationssäkerhet för tekniska miljöer och tekniska tillämpningar v.0.9
Anvisning för kravställning av kommunikations- och nätverkssäkerhet</t>
  </si>
  <si>
    <t>Då information överförs med hjälp av trådlösa nätverk uppkommer risker, bland annat avseende avlyssning, och därför ska kommunikation över trådlösa nätverk krypteras. Detaljerade instruktioner ska fastställas för design, konfiguration och användning av trådlösa nätverk. Risken för störning av känslig elektronisk utrustning ska alltid beaktas vid användandet av trådlösa nätverk.</t>
  </si>
  <si>
    <t xml:space="preserve">Detaljerade instruktioner ska fastställas för design, konfiguration och användning av trådlösa nätverk. </t>
  </si>
  <si>
    <t>8.20.08</t>
  </si>
  <si>
    <t>En riskbedömning ska göras innan känslig elektronisk utrustning, exempelvis labbutrustning, ansluts till trådlösa nätverk.</t>
  </si>
  <si>
    <t>8.22.01</t>
  </si>
  <si>
    <t>Separation av nätverk</t>
  </si>
  <si>
    <t>KI:s nätverk ska utformas så att det finns definierade gränssnitt, såväl fysiskt som logiskt, mot andra nätverk. Samman­koppling med andra nätverk får endast ske efter att säkerhetsaspekterna analy­serats och nödvändiga skyddsåtgärder vidtagits av respektive nätverks ägare.</t>
  </si>
  <si>
    <t xml:space="preserve">Känsliga system och data ska vara isolerade från mindre känsliga system genom användning av nätverkssegmentering och brandväggar. </t>
  </si>
  <si>
    <t>8.22.02</t>
  </si>
  <si>
    <r>
      <t xml:space="preserve">Nätverksmiljön och dess komponenter ska vara dokumenterade och övervakade ur ett säkerhets­perspektiv. Det ska finnas systemskisser över samtliga komponenter som ingår i nät­verket och alla anslutningspunkter mot andra nätverk ska vara tydligt utmärkta. Varje komponent ska vara doku­menterad med nätverksnamn, märke, modell, program­vara och konfiguration. Det ska även finnas en eller flera logiska systemskisser över samtliga system­samband. </t>
    </r>
    <r>
      <rPr>
        <sz val="9"/>
        <rFont val="DM Sans 14pt"/>
      </rPr>
      <t>Tekniska lösningar så som kablage, aktiva nätverkskomponenter och kommunika­tions­protokoll ska väljas med utgångspunkt från KI:s krav på informationssäkerhet.</t>
    </r>
    <r>
      <rPr>
        <sz val="9"/>
        <color rgb="FFFF0000"/>
        <rFont val="DM Sans 14pt"/>
      </rPr>
      <t xml:space="preserve"> </t>
    </r>
    <r>
      <rPr>
        <sz val="9"/>
        <rFont val="DM Sans 14pt"/>
      </rPr>
      <t>Segmentering av nätverk ska användas som en del av den totala säkerhetslösningen för att skydda känslig information och övriga resurser</t>
    </r>
  </si>
  <si>
    <t>Det ska finnas en dokumenterad zonmodell som innehåller följande:
- systemskisser över samtliga nätverkskomponenter
- samtliga anslutningspunkter mot andra nätverk
- nätverksnamn, märke, modell, programvara, samt konfiguration för varje komponent
- systemskisser över samtliga systemsamband</t>
  </si>
  <si>
    <t>8.25.01</t>
  </si>
  <si>
    <t>Säker utvecklingscykel</t>
  </si>
  <si>
    <t>Anvisningar om informationssäkerhet för tekniska miljöer och tekniska tillämpningar v.0.9
Anskaffning, utveckling och underhåll av system
4.2 Checklista - informationssäkerhet för forskargrupp och forskningsprojekt v.0.1
Allmänt</t>
  </si>
  <si>
    <t>Vid utveckling ska vedertagna systemutvecklingsmodeller användas för att säkerställa spårbarheten i utvecklingens alla led.
Säkerställ informationssäkerheten om ni utvecklar egna IT-miljöer, IT-lösningar, mobilapplikationer mm. KI:s riktlinjer inom dessa områden ska tillämpas (se särskilt anvisningar för tekniska miljöer och tekniska tillämpningar samt vägledning för säker utveckling samt vägledning för säkerhetstester och granskningar)</t>
  </si>
  <si>
    <t>Vid utveckling ska vedertagna systemutvecklingsmodeller användas som säkerställer spårbarheten i utvecklingsarbetet.</t>
  </si>
  <si>
    <t>8.24.01</t>
  </si>
  <si>
    <t>Användning av kryptering</t>
  </si>
  <si>
    <t>Användandet av klartextprotokoll, exempelvis HTTP eller FTP, är förbjudet.</t>
  </si>
  <si>
    <t>8.25.02</t>
  </si>
  <si>
    <t>Anvisningar om informationssäkerhet för tekniska miljöer och tekniska tillämpningar v.0.9
Anskaffning, utveckling och underhåll av system</t>
  </si>
  <si>
    <t>Tester ska genomföras i separat testmiljö för att säkerställa riktigheten i IT-systemets utdata. Testdata ska alltid vara anonymiserad och faktiska personuppgifter får aldrig användas i testsammanhang. Utdatas riktighet ska utvärderas under testfasen med hjälp av rimlighetskontroller.</t>
  </si>
  <si>
    <t xml:space="preserve">Tester av utvecklad mjukvara ska utföras i en separat testmiljö, fysiskt och logiskt separerad från produktionsmiljön. </t>
  </si>
  <si>
    <t>8.25.03</t>
  </si>
  <si>
    <t xml:space="preserve">Det ska säkerställas att identifierade säkerhetskrav för IT-systemet implementerats i enlighet med vad som definierats i kravspecifikationen. </t>
  </si>
  <si>
    <t>Det ska säkerställas att uppsatta säkerhetskrav för IT-systemet implementerats i enlighet med kravspecifikationen. Skulle krav ej kunna implementeras ska detta dokumenteras med en motivering.</t>
  </si>
  <si>
    <t>8.25.04</t>
  </si>
  <si>
    <t>Innan IT-systemet får sättas i produktion ska det genomgå acceptanstest/validering som beställaren ska godkänna.</t>
  </si>
  <si>
    <t>Innan ett IT-system produktionssätts ska det genomgå ett acceptanstest som beställaren måste godkänna.</t>
  </si>
  <si>
    <t>8.25.05</t>
  </si>
  <si>
    <t>En objektägare ska utses för IT-systemet.</t>
  </si>
  <si>
    <t>Innan ett IT-system produktionssätts ska det finns en definierad och utpekad objektägare.</t>
  </si>
  <si>
    <t>8.25.06</t>
  </si>
  <si>
    <t xml:space="preserve">Vid utveckling eller anskaffning ska fullständig system-, användar- och driftsdokumentation framställas. Driftsdokumentationen ska även översiktligt behandla de återstartsrutiner som behövs för IT-systemets avbrottsplanering. All dokumentation ska vara färdigställd och tillgänglig för berörda personer senast vid produktionssättning av IT-systemet. </t>
  </si>
  <si>
    <t>Utveckling, Upphandling</t>
  </si>
  <si>
    <t>8.26.01</t>
  </si>
  <si>
    <t>Säkerhetskrav för applikationer</t>
  </si>
  <si>
    <t>God kunskap om verksamhetens krav och informationssäkerhetskrav är väsentligt om IT-systemet ska kunna uppfylla sitt syfte. Utvecklingen eller upphandlingen ska minst beakta följande:
* Tvingande myndighetskrav
* Interna regler avseende informationssäkerhet
* Driftstabila och beprövade lösningar</t>
  </si>
  <si>
    <r>
      <t xml:space="preserve">Vid upphandling eller utveckling av IT-system ska kravställningen minst beakta följande:
</t>
    </r>
    <r>
      <rPr>
        <sz val="9"/>
        <rFont val="DM Sans 14pt"/>
      </rPr>
      <t>- Tvingande myndighetskrav
- Interna regler avseende informationssäkerhet
- Driftstabila och beprövade lösningar</t>
    </r>
  </si>
  <si>
    <t>8.26.02</t>
  </si>
  <si>
    <t>Vägledning - Säker utveckling 0.92
KI:s övergripande krav</t>
  </si>
  <si>
    <t>Informationsklassning och riskbedömning ska genomföras för att definiera krav på informationssäkerhet och dataskydd. Kraven ska dokumenteras och vara en del av kravspecifikationen
Riskbedömningen ska omfatta hur den tilltänkta lösningen förhåller sig till lagar och förordningar</t>
  </si>
  <si>
    <t>Vid utveckling av IT-lösningar ska informationsklassning och riskbedömning genomföras för att definiera krav på informationssäkerhet och dataskydd. Kraven ska dokumenteras och vara en del av kravspecifikationen. Riskbedömningen ska omfatta hur den tilltänkta lösningen förhåller sig till lagar och förordningar.</t>
  </si>
  <si>
    <t>8.26.03</t>
  </si>
  <si>
    <t>När en lösning ska hantera information som klassats i nivåerna tre eller fyra avseende konfidentialitet, riktighet och tillgänglighet (KRT3, KRT4) ska lösningen noteras i en inventarieförteckning.</t>
  </si>
  <si>
    <t>8.26.04</t>
  </si>
  <si>
    <t>Vägledning - Säker utveckling 0.92
2.3 Utveckling</t>
  </si>
  <si>
    <t>Att följa säkra kodningsstandarder och riktlinjer som är anpassade till det specifika programmeringsspråket och ramverket som används.</t>
  </si>
  <si>
    <t>Vid utveckling av IT-lösningar ska säkra kodningsstandarder och riktlinjer som är anpassade till det specifika programmeringsspråket och ramverket som används följas.</t>
  </si>
  <si>
    <t>8.26.05</t>
  </si>
  <si>
    <t>Det ska finnas en dokumentation över hur säkerhetsåtgärder och förmågor från kravställnings- och designfasen realiseras. Kod ska skyddas under utvecklingsfasen</t>
  </si>
  <si>
    <t>Vid utveckling av IT-lösning ska det finnas en dokumentation över hur säkerhetsåtgärder och förmågor från kravställnings- och designfasen realiseras. Kod ska skyddas under utvecklingsfasen.</t>
  </si>
  <si>
    <t>8.27.01</t>
  </si>
  <si>
    <t>Säker systemarkitektur och tekniska principer</t>
  </si>
  <si>
    <t>I projektplaneringen ska aktiviteter ingå för att kvalitetssäkra lösningsarkitekturen, den löpande kodutvecklingen samt penetrationstest eller motsvarande teknisk granskning innan driftsättning.</t>
  </si>
  <si>
    <t>8.28.01</t>
  </si>
  <si>
    <t>Säker kodning</t>
  </si>
  <si>
    <t>Vid utveckling av system, lösningar, mobilapplikationer etcetera som informationsklassats till nivå 3 eller 4 utifrån konfidentialitet, riktighet eller tillgänglighet så ska koden granskas. Granskning kan ske genom manuell kodgranskning av en annan utvecklare eller genom verktygsstödd granskning, i.e. SAST.</t>
  </si>
  <si>
    <t>8.28.02</t>
  </si>
  <si>
    <t xml:space="preserve">Att genomföra regelbundna kodgranskningar med andra utvecklare eller säkerhetsexperter för att få feedback och förbättra kodkvaliteten. </t>
  </si>
  <si>
    <t xml:space="preserve">Vid utveckling av IT-lösning ska regelbundna kodgranskningar med andra utvecklare eller säkerhetsexperter genomföras. </t>
  </si>
  <si>
    <t>8.29.01</t>
  </si>
  <si>
    <t>Säkerhetstestning i utveckling och acceptans</t>
  </si>
  <si>
    <t>En strikt och väldefinierad arbetsrutin krävs när nya IT-system eller utvecklade systemkomponenter implementeras från utvecklings- och testmiljön in i produktionsmiljön. Vid  implementering av nya komponenter eller nya funktioner ska riskbedömningar göras. Endast formellt accepterade och godkända IT-system eller systemkomponenter får implementeras i 
produktionsmiljön.</t>
  </si>
  <si>
    <t>Vid implementering av en ny IT-komponent eller ny IT-funktion ska en riskbedömning göras. Endast formellt accepterade och godkända IT-system eller systemkomponenter får implementeras i produktionsmiljön.</t>
  </si>
  <si>
    <t>IT, Utveckling, Upphandling</t>
  </si>
  <si>
    <t>8.29.02</t>
  </si>
  <si>
    <t>Planera in säkerhetstester inför projektets testfas där man testar de säkerhetsåtgärder och funktioner som utformats.</t>
  </si>
  <si>
    <t>Vid utveckling av IT-lösningar ska säkerhetstester planeras in inför projektets testfas, där de etablerade säkerhetsåtgärderna och funktionerna testas.</t>
  </si>
  <si>
    <t>8.29.03</t>
  </si>
  <si>
    <t xml:space="preserve">Vägledning - Säker utveckling 0.92
2.6 </t>
  </si>
  <si>
    <t>I utvecklings- och testmiljöer ska endast test och utvecklingskonton användas som endast har behörighet i test- och utvecklingsmiljöerna.</t>
  </si>
  <si>
    <t>8.30.01</t>
  </si>
  <si>
    <t>Utkontrakterad utveckling</t>
  </si>
  <si>
    <t>Vid outsourcad utveckling ska rättigheter till kod och information definieras och avtalas för KI respektive leverantören.</t>
  </si>
  <si>
    <t>8.31.01</t>
  </si>
  <si>
    <t>Separation av utvecklings-, test och produktionsmiljöer</t>
  </si>
  <si>
    <t>Produktions-, utvecklings-, test-, och utbildningsmiljöer ska vara separerade. Säkerhetsreglerna för produktionsmiljöerna ska i relevanta delar även gälla för utvecklings- och testmiljöerna.</t>
  </si>
  <si>
    <t>Miljöer för utveckling, test, produktion och utbildning ska separeras från varandra genom nätverkeseparation, i.e. separata VLAN.</t>
  </si>
  <si>
    <t>8.31.02</t>
  </si>
  <si>
    <t>Separation av utvecklings-, test- och produktionsmiljöer</t>
  </si>
  <si>
    <t>Anvisningar om informationssäkerhet för tekniska miljöer och tekniska tillämpningar v.0.9
Förändringshantering</t>
  </si>
  <si>
    <t>Dualitetsprincipen bör tillämpas – det vill säga utveckling, test och produktionssättning bör inte ske av en och samma person och ska ske i separata miljöer.</t>
  </si>
  <si>
    <t>Utveckling, test och produktionssättning ska ske i separata miljöer och ska inte utföras av en och samma person.</t>
  </si>
  <si>
    <t>8.32.01</t>
  </si>
  <si>
    <t>Ändringshantering</t>
  </si>
  <si>
    <t>Alla förändringar som görs i KI:s IT-system ska noggrant planeras och analyseras, och alla förändringar, liksom test och överföring till produktionsmiljön av dessa, ska vara formellt godkända av behörig person. Godkännanden ska dokumenteras och lagras. 
Det ska finnas detaljerade anvisningar för hur förändringar ska hanteras och testas, liksom planer för att, vid behov, kunna återgå till läget innan förändringen påbörjades.</t>
  </si>
  <si>
    <t>Det ska finnas detaljerade anvisningar för hur förändringar i KI:s IT-system ska hanteras och testas. Alla förändringar som görs i KI:s högt klassade IT-system ska föregås av en riskanalys, formellt godkännas av behörig person och förändringen såväl som godkännandet ska dokumenteras och lagras.</t>
  </si>
  <si>
    <t>Det ska finnas detaljerade anvisningar för hur förändringar ska hanteras och testas, liksom planer för att, vid behov, kunna återgå till läget innan förändringen påbörjades.</t>
  </si>
  <si>
    <t>Det ska finnas en återläsningsplan innan en ändring  i ett IT-system genomförs.</t>
  </si>
  <si>
    <t>8.32.02</t>
  </si>
  <si>
    <t>Detaljerade anvisningar ska även finnas för akuta förändringar som måste åtgärdas omgående, och där tid inte finns för att följa den normala förändringsprocessen. Sådana förändringar kan exempelvis vara störningar i produktionsmiljön. Akuta förändringar ska dokumenteras och i efterhand följas upp enligt detaljerade anvisningar för akut förändringshantering.</t>
  </si>
  <si>
    <t>Det ska finnas detaljerade anvisningar för hur akuta förändringar i IT-system ska hanteras och testas.</t>
  </si>
  <si>
    <t>8.33.01</t>
  </si>
  <si>
    <t>Testinformation</t>
  </si>
  <si>
    <t>Anvisningar om informationssäkerhet för tekniska miljöer och tekniska tillämpningar v.0.9
Förändringshantering
Vägledning - Säker utveckling 0.92
Avsnitt 2.6</t>
  </si>
  <si>
    <t>Utvecklings- och testmiljön får inte, utan att särskilda, av objektägaren godkända, säkerhetsåtgärder vidtagits, innehålla känslig information.
Krav på användning av testdata (Produktionsdata får aldrig användas i test- eller utvecklingsmiljöer)</t>
  </si>
  <si>
    <t>Utvecklings- och testmiljön ska inte innehålla känslig information. Om utveckling- eller testmiljö måste innehålla känslig information ska särskilda, av objektägaren godkända, säkerhetsåtgärder vidtas.</t>
  </si>
  <si>
    <t>8.33.02</t>
  </si>
  <si>
    <t>•	Tester ska genomföras i separat testmiljö för att säkerställa riktigheten i IT-systemets utdata. Testdata ska alltid vara anonymiserad och faktiska personuppgifter får aldrig användas i testsammanhang. Utdatas riktighet ska utvärderas under testfasen med hjälp av rimlighetskontroller.</t>
  </si>
  <si>
    <t>Testdata som innehåller personuppgifter ska anonymiseras eller pseudonymiseras. Inga icke-anonymiserade eller -pseudonymerade personuppgifter får förekomma i tester.</t>
  </si>
  <si>
    <t>8.33.03</t>
  </si>
  <si>
    <t>Utdata från ett test ska verifieras mot rimlighetskontroller.</t>
  </si>
  <si>
    <t>Ytterligare kontroller</t>
  </si>
  <si>
    <t>Implementation (Ja, Nej, mindre gap, större gap, N/A)</t>
  </si>
  <si>
    <t>Kommentar implementation</t>
  </si>
  <si>
    <t>Verifikation</t>
  </si>
  <si>
    <t>Välj</t>
  </si>
  <si>
    <t>Steg 4: Löpande utvärdering av införda säkerhetsåtgärder</t>
  </si>
  <si>
    <t>Detta steg kan utföras före informationstillgången används inom organisationen, för interna revisioner, vid större förändringar av informationstillgången eller andra förändringar som berör informationstillgången. Andra förändringar som berör informationstillgången kan innefatta utökad funktionalitet, utökad informationsbehandling inom informationstillgången eller nya lagkrav för informationstillgången som påverkar efterlevnad. 
Löpande utvärdering av implementerade säkerhetsåtgärder utförs genom att svara på nedanstående frågor.</t>
  </si>
  <si>
    <t>Tillgångsattribut</t>
  </si>
  <si>
    <t>Har informationstillgångens attribut identifierats och inkluderats i klassningen? 
Har det skett förändringar för informationstillgångens attribut som kan påverka informationstillgångens klassningsnivå och/eller de implementerade säkerhetsåtgärderna?
Beskriv om det skett förändringar för informationstillgången som bidrar till en förändring i attribut.</t>
  </si>
  <si>
    <r>
      <rPr>
        <b/>
        <u/>
        <sz val="11"/>
        <color theme="1"/>
        <rFont val="DM Sans 14pt"/>
      </rPr>
      <t xml:space="preserve">Löpande utvärdering 1: </t>
    </r>
    <r>
      <rPr>
        <sz val="11"/>
        <color theme="1"/>
        <rFont val="DM Sans 14pt"/>
      </rPr>
      <t xml:space="preserve">
</t>
    </r>
    <r>
      <rPr>
        <b/>
        <u/>
        <sz val="11"/>
        <color theme="1"/>
        <rFont val="DM Sans 14pt"/>
      </rPr>
      <t xml:space="preserve">Löpande utvärdering 2: </t>
    </r>
  </si>
  <si>
    <t>Datum och ansvarig för utvärdering</t>
  </si>
  <si>
    <t>ÅÅÅÅ-MM-DD
Namn, roll</t>
  </si>
  <si>
    <t>Klassningsnivåer</t>
  </si>
  <si>
    <t>Är de etablerade klassningsnivåerna tillräckliga för att skydda informationen som behandlas inom informationstillgången? Har syftet eller funktionalitet förändrats?
Beskriv och motivera huruvida klassningsnivåer behöver uppdateras eller inte.</t>
  </si>
  <si>
    <t>Säkerhetsåtgärder</t>
  </si>
  <si>
    <t>Har lämpliga säkerhetsåtgärder enligt den bedömda klassningsnivån implementerats? Behöver förändringar ske till följd av en ny bedömning av klassningsnivåer?
Beskriv och motivera om det finns ett behov att förändra införda säkerhetsåtgärder.</t>
  </si>
  <si>
    <t>Risknivåer</t>
  </si>
  <si>
    <t>Har det skett förändringar som påverkar risknivåerna? Har det tillkommit risker som inte identifierats?
Beskriv och motivera om det finns ett behov att ändra risknivåer.</t>
  </si>
  <si>
    <t xml:space="preserve">Beskriv nedan de övergripande riskerna ur ett informationssäkerhetsperspektiv förknippade meddet som är scopet för riskanalysen, tex. informationstillgången/systemet/tjänsten. Bedöm riskens sannolikhet och konsekvens enligt de kvantativa mätetal som finns i tabellen till höger. Utifrån de identifierade riskerna skall potentiella åtgärder beskrivas som hanterar risken, dvs eliminera/reducera/överlåta eller acceptera.
De risker som identifieras skall beskrivnas övergripande men ändå vara specifika, exempelvis "Avsaknad av MFA (risk). Obehörig åtkomst till systemet (konsekvens). </t>
  </si>
  <si>
    <t>Analysbojekt: Exempel - Röntgensystem</t>
  </si>
  <si>
    <t>Analysobjekt: Exempel - Röntgensystem</t>
  </si>
  <si>
    <t xml:space="preserve">sfv </t>
  </si>
  <si>
    <t>Identifiera och värdera risker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</si>
</sst>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b/>
      <sz val="16"/>
      <color rgb="FFD3AB8B"/>
      <name val="Calibri"/>
      <family val="2"/>
      <scheme val="minor"/>
    </font>
    <font>
      <i/>
      <sz val="11"/>
      <color theme="1"/>
      <name val="Calibri"/>
      <family val="2"/>
      <scheme val="minor"/>
    </font>
    <font>
      <b/>
      <sz val="10"/>
      <color theme="1"/>
      <name val="Tenorite"/>
    </font>
    <font>
      <b/>
      <sz val="8"/>
      <color theme="1"/>
      <name val="Tenorite"/>
    </font>
    <font>
      <i/>
      <sz val="10"/>
      <color theme="1"/>
      <name val="Tenorite"/>
    </font>
    <font>
      <b/>
      <sz val="10"/>
      <color rgb="FF000000"/>
      <name val="Tenorite"/>
    </font>
    <font>
      <sz val="10"/>
      <color rgb="FF000000"/>
      <name val="Tenorite"/>
    </font>
    <font>
      <sz val="8"/>
      <name val="Calibri"/>
      <family val="2"/>
      <scheme val="minor"/>
    </font>
    <font>
      <b/>
      <sz val="11"/>
      <color rgb="FFD3AB8B"/>
      <name val="Calibri"/>
      <family val="2"/>
      <scheme val="minor"/>
    </font>
    <font>
      <b/>
      <sz val="16"/>
      <name val="Arial"/>
      <family val="2"/>
    </font>
    <font>
      <sz val="10"/>
      <color theme="1"/>
      <name val="Arial"/>
      <family val="2"/>
    </font>
    <font>
      <b/>
      <sz val="9"/>
      <color theme="0"/>
      <name val="DM Sans 14pt"/>
    </font>
    <font>
      <sz val="9"/>
      <color theme="0"/>
      <name val="DM Sans 14pt"/>
    </font>
    <font>
      <b/>
      <sz val="9"/>
      <color theme="1"/>
      <name val="DM Sans 14pt"/>
    </font>
    <font>
      <sz val="9"/>
      <color theme="1"/>
      <name val="DM Sans 14pt"/>
    </font>
    <font>
      <b/>
      <sz val="20"/>
      <color theme="0"/>
      <name val="DM Sans 14pt"/>
    </font>
    <font>
      <sz val="11"/>
      <color theme="1"/>
      <name val="DM Sans 14pt"/>
    </font>
    <font>
      <b/>
      <sz val="11"/>
      <color theme="1"/>
      <name val="DM Sans 14pt"/>
    </font>
    <font>
      <b/>
      <sz val="14"/>
      <color theme="0"/>
      <name val="DM Sans 14pt"/>
    </font>
    <font>
      <b/>
      <sz val="16"/>
      <color theme="0"/>
      <name val="DM Sans 14pt"/>
    </font>
    <font>
      <b/>
      <sz val="10"/>
      <color theme="1"/>
      <name val="DM Sans 14pt"/>
    </font>
    <font>
      <i/>
      <sz val="10"/>
      <color theme="1"/>
      <name val="DM Sans 14pt"/>
    </font>
    <font>
      <sz val="10"/>
      <color theme="1"/>
      <name val="DM Sans 14pt"/>
    </font>
    <font>
      <b/>
      <i/>
      <sz val="10"/>
      <color theme="1"/>
      <name val="DM Sans 14pt"/>
    </font>
    <font>
      <sz val="11"/>
      <name val="DM Sans 14pt"/>
    </font>
    <font>
      <b/>
      <sz val="16"/>
      <color rgb="FFD3AB8B"/>
      <name val="DM Sans 14pt"/>
    </font>
    <font>
      <b/>
      <sz val="14"/>
      <color theme="1"/>
      <name val="DM Sans 14pt"/>
    </font>
    <font>
      <b/>
      <sz val="12"/>
      <name val="DM Sans 14pt"/>
    </font>
    <font>
      <b/>
      <sz val="11"/>
      <name val="DM Sans 14pt"/>
    </font>
    <font>
      <b/>
      <sz val="16"/>
      <color theme="1"/>
      <name val="DM Sans 14pt"/>
    </font>
    <font>
      <b/>
      <sz val="18"/>
      <color theme="1"/>
      <name val="DM Sans 14pt"/>
    </font>
    <font>
      <b/>
      <u/>
      <sz val="11"/>
      <color theme="1"/>
      <name val="DM Sans 14pt"/>
    </font>
    <font>
      <b/>
      <sz val="14"/>
      <color theme="1"/>
      <name val="Calibri"/>
      <family val="2"/>
      <scheme val="minor"/>
    </font>
    <font>
      <sz val="14"/>
      <color theme="1"/>
      <name val="Calibri"/>
      <family val="2"/>
      <scheme val="minor"/>
    </font>
    <font>
      <sz val="9"/>
      <color rgb="FFFF0000"/>
      <name val="DM Sans 14pt"/>
    </font>
    <font>
      <sz val="9"/>
      <name val="DM Sans 14pt"/>
    </font>
    <font>
      <b/>
      <sz val="11"/>
      <color theme="0"/>
      <name val="DM Sans 14pt"/>
    </font>
    <font>
      <b/>
      <sz val="18"/>
      <color theme="1"/>
      <name val="Calibri"/>
      <family val="2"/>
      <scheme val="minor"/>
    </font>
    <font>
      <b/>
      <sz val="9"/>
      <name val="DM Sans 14pt"/>
    </font>
    <font>
      <b/>
      <sz val="11"/>
      <color theme="1"/>
      <name val="Calibri"/>
      <family val="2"/>
      <scheme val="minor"/>
    </font>
    <font>
      <sz val="9"/>
      <color rgb="FF4F0433"/>
      <name val="DM Sans 14pt"/>
    </font>
    <font>
      <i/>
      <sz val="9"/>
      <color theme="1"/>
      <name val="DM Sans 14pt"/>
    </font>
  </fonts>
  <fills count="10">
    <fill>
      <patternFill patternType="none"/>
    </fill>
    <fill>
      <patternFill patternType="gray125"/>
    </fill>
    <fill>
      <patternFill patternType="solid">
        <fgColor theme="2"/>
        <bgColor indexed="64"/>
      </patternFill>
    </fill>
    <fill>
      <patternFill patternType="solid">
        <fgColor theme="2"/>
        <bgColor theme="4" tint="0.79998168889431442"/>
      </patternFill>
    </fill>
    <fill>
      <patternFill patternType="solid">
        <fgColor rgb="FF4F0433"/>
        <bgColor indexed="64"/>
      </patternFill>
    </fill>
    <fill>
      <patternFill patternType="solid">
        <fgColor rgb="FF4F0433"/>
        <bgColor theme="4"/>
      </patternFill>
    </fill>
    <fill>
      <patternFill patternType="solid">
        <fgColor theme="0"/>
        <bgColor indexed="64"/>
      </patternFill>
    </fill>
    <fill>
      <patternFill patternType="solid">
        <fgColor theme="6" tint="0.79998168889431442"/>
        <bgColor theme="6" tint="0.79998168889431442"/>
      </patternFill>
    </fill>
    <fill>
      <patternFill patternType="solid">
        <fgColor theme="7" tint="0.79998168889431442"/>
        <bgColor indexed="64"/>
      </patternFill>
    </fill>
    <fill>
      <patternFill patternType="solid">
        <fgColor theme="5" tint="0.59999389629810485"/>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style="thin">
        <color theme="0"/>
      </top>
      <bottom style="thin">
        <color theme="0"/>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D3AB8B"/>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rgb="FFD3AB8B"/>
      </left>
      <right style="thin">
        <color rgb="FFD3AB8B"/>
      </right>
      <top style="thin">
        <color indexed="64"/>
      </top>
      <bottom style="thin">
        <color indexed="64"/>
      </bottom>
      <diagonal/>
    </border>
    <border>
      <left style="thin">
        <color indexed="64"/>
      </left>
      <right style="thin">
        <color rgb="FFD3AB8B"/>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right style="thin">
        <color auto="1"/>
      </right>
      <top/>
      <bottom style="thin">
        <color auto="1"/>
      </bottom>
      <diagonal/>
    </border>
    <border>
      <left style="thin">
        <color indexed="64"/>
      </left>
      <right style="thin">
        <color indexed="64"/>
      </right>
      <top/>
      <bottom/>
      <diagonal/>
    </border>
    <border>
      <left style="thin">
        <color rgb="FFFEEEEB"/>
      </left>
      <right style="thin">
        <color rgb="FFFEEEEB"/>
      </right>
      <top/>
      <bottom style="thin">
        <color rgb="FFFEEEEB"/>
      </bottom>
      <diagonal/>
    </border>
    <border>
      <left style="thin">
        <color rgb="FFFEEEEB"/>
      </left>
      <right style="thin">
        <color rgb="FFFEEEEB"/>
      </right>
      <top/>
      <bottom/>
      <diagonal/>
    </border>
    <border>
      <left style="thin">
        <color theme="6"/>
      </left>
      <right/>
      <top style="thin">
        <color theme="6"/>
      </top>
      <bottom/>
      <diagonal/>
    </border>
    <border>
      <left style="thin">
        <color theme="6"/>
      </left>
      <right style="thin">
        <color theme="6"/>
      </right>
      <top style="thin">
        <color theme="6"/>
      </top>
      <bottom/>
      <diagonal/>
    </border>
    <border>
      <left/>
      <right/>
      <top/>
      <bottom style="thin">
        <color theme="6"/>
      </bottom>
      <diagonal/>
    </border>
    <border>
      <left style="thin">
        <color theme="6"/>
      </left>
      <right style="thin">
        <color theme="6"/>
      </right>
      <top style="thin">
        <color theme="6"/>
      </top>
      <bottom style="thin">
        <color theme="6"/>
      </bottom>
      <diagonal/>
    </border>
    <border>
      <left style="thin">
        <color rgb="FFFEEEEB"/>
      </left>
      <right/>
      <top/>
      <bottom style="thin">
        <color theme="6"/>
      </bottom>
      <diagonal/>
    </border>
    <border>
      <left/>
      <right style="thin">
        <color rgb="FFFEEEEB"/>
      </right>
      <top/>
      <bottom style="thin">
        <color theme="6"/>
      </bottom>
      <diagonal/>
    </border>
    <border>
      <left style="thin">
        <color theme="6"/>
      </left>
      <right style="thin">
        <color theme="6"/>
      </right>
      <top style="thin">
        <color theme="6"/>
      </top>
      <bottom style="medium">
        <color theme="6"/>
      </bottom>
      <diagonal/>
    </border>
    <border>
      <left/>
      <right style="thin">
        <color theme="6"/>
      </right>
      <top/>
      <bottom/>
      <diagonal/>
    </border>
    <border>
      <left style="thin">
        <color theme="6" tint="0.39997558519241921"/>
      </left>
      <right/>
      <top style="thin">
        <color theme="6" tint="0.39997558519241921"/>
      </top>
      <bottom style="thin">
        <color theme="6" tint="0.39997558519241921"/>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top style="thin">
        <color theme="6" tint="0.39997558519241921"/>
      </top>
      <bottom/>
      <diagonal/>
    </border>
    <border>
      <left style="thin">
        <color theme="6" tint="0.39997558519241921"/>
      </left>
      <right/>
      <top style="thin">
        <color theme="6" tint="0.39997558519241921"/>
      </top>
      <bottom/>
      <diagonal/>
    </border>
    <border>
      <left/>
      <right style="thin">
        <color theme="6" tint="0.39997558519241921"/>
      </right>
      <top style="thin">
        <color theme="6" tint="0.39997558519241921"/>
      </top>
      <bottom/>
      <diagonal/>
    </border>
    <border>
      <left style="thin">
        <color theme="6" tint="0.39997558519241921"/>
      </left>
      <right/>
      <top/>
      <bottom/>
      <diagonal/>
    </border>
    <border>
      <left/>
      <right/>
      <top style="thin">
        <color theme="6"/>
      </top>
      <bottom/>
      <diagonal/>
    </border>
  </borders>
  <cellStyleXfs count="1">
    <xf numFmtId="0" fontId="0" fillId="0" borderId="0"/>
  </cellStyleXfs>
  <cellXfs count="210">
    <xf numFmtId="0" fontId="0" fillId="0" borderId="0" xfId="0"/>
    <xf numFmtId="0" fontId="0" fillId="0" borderId="8" xfId="0" applyBorder="1" applyAlignment="1">
      <alignment vertical="top" wrapText="1"/>
    </xf>
    <xf numFmtId="0" fontId="1" fillId="0" borderId="0" xfId="0" applyFont="1" applyAlignment="1">
      <alignment vertical="center"/>
    </xf>
    <xf numFmtId="0" fontId="10" fillId="0" borderId="0" xfId="0" applyFont="1"/>
    <xf numFmtId="0" fontId="11" fillId="0" borderId="0" xfId="0" applyFont="1"/>
    <xf numFmtId="0" fontId="1" fillId="0" borderId="0" xfId="0" applyFont="1" applyAlignment="1">
      <alignment horizontal="center" vertical="center"/>
    </xf>
    <xf numFmtId="0" fontId="4" fillId="0" borderId="0" xfId="0" applyFont="1" applyAlignment="1">
      <alignment horizontal="justify" vertical="center"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6" fillId="0" borderId="0" xfId="0" applyFont="1" applyAlignment="1">
      <alignment horizontal="justify" vertical="center" wrapText="1"/>
    </xf>
    <xf numFmtId="0" fontId="3" fillId="0" borderId="0" xfId="0" applyFont="1" applyAlignment="1">
      <alignment horizontal="left" vertical="center" wrapText="1"/>
    </xf>
    <xf numFmtId="0" fontId="6" fillId="0" borderId="0" xfId="0" applyFont="1" applyAlignment="1">
      <alignment horizontal="left" vertical="top" wrapText="1"/>
    </xf>
    <xf numFmtId="16" fontId="6" fillId="0" borderId="0" xfId="0" applyNumberFormat="1" applyFont="1" applyAlignment="1">
      <alignment horizontal="left" vertical="center" wrapText="1"/>
    </xf>
    <xf numFmtId="0" fontId="7" fillId="0" borderId="0" xfId="0" applyFont="1" applyAlignment="1">
      <alignment horizontal="justify" vertical="center" wrapText="1"/>
    </xf>
    <xf numFmtId="16" fontId="6" fillId="0" borderId="0" xfId="0" quotePrefix="1" applyNumberFormat="1" applyFont="1" applyAlignment="1">
      <alignment horizontal="left" vertical="center" wrapText="1"/>
    </xf>
    <xf numFmtId="0" fontId="12" fillId="4" borderId="0" xfId="0" applyFont="1" applyFill="1" applyAlignment="1">
      <alignment horizontal="left" vertical="top" wrapText="1"/>
    </xf>
    <xf numFmtId="0" fontId="13" fillId="4" borderId="0" xfId="0" applyFont="1" applyFill="1" applyAlignment="1">
      <alignment horizontal="left" vertical="top" wrapText="1"/>
    </xf>
    <xf numFmtId="0" fontId="15" fillId="0" borderId="0" xfId="0" applyFont="1" applyAlignment="1">
      <alignment horizontal="left" vertical="top" wrapText="1"/>
    </xf>
    <xf numFmtId="0" fontId="17" fillId="0" borderId="0" xfId="0" applyFont="1"/>
    <xf numFmtId="0" fontId="22" fillId="0" borderId="1" xfId="0" applyFont="1" applyBorder="1" applyAlignment="1">
      <alignment horizontal="left" vertical="top" wrapText="1"/>
    </xf>
    <xf numFmtId="0" fontId="21" fillId="0" borderId="1" xfId="0" applyFont="1" applyBorder="1" applyAlignment="1">
      <alignment horizontal="left" vertical="top"/>
    </xf>
    <xf numFmtId="0" fontId="21" fillId="0" borderId="1" xfId="0" applyFont="1" applyBorder="1" applyAlignment="1">
      <alignment horizontal="left" vertical="top" wrapText="1"/>
    </xf>
    <xf numFmtId="0" fontId="26" fillId="2" borderId="0" xfId="0" applyFont="1" applyFill="1" applyAlignment="1">
      <alignment horizontal="center" vertical="center"/>
    </xf>
    <xf numFmtId="0" fontId="17" fillId="2" borderId="0" xfId="0" applyFont="1" applyFill="1"/>
    <xf numFmtId="0" fontId="25" fillId="0" borderId="0" xfId="0" applyFont="1" applyAlignment="1">
      <alignment wrapText="1"/>
    </xf>
    <xf numFmtId="0" fontId="28" fillId="0" borderId="16" xfId="0" applyFont="1" applyBorder="1" applyAlignment="1">
      <alignment vertical="center" wrapText="1"/>
    </xf>
    <xf numFmtId="0" fontId="28" fillId="0" borderId="15" xfId="0" applyFont="1" applyBorder="1" applyAlignment="1">
      <alignment vertical="center" wrapText="1"/>
    </xf>
    <xf numFmtId="0" fontId="28" fillId="0" borderId="4" xfId="0" applyFont="1" applyBorder="1" applyAlignment="1">
      <alignment vertical="center" wrapText="1"/>
    </xf>
    <xf numFmtId="0" fontId="25" fillId="0" borderId="17" xfId="0" applyFont="1" applyBorder="1" applyAlignment="1">
      <alignment horizontal="left" vertical="top"/>
    </xf>
    <xf numFmtId="1" fontId="25" fillId="0" borderId="0" xfId="0" applyNumberFormat="1" applyFont="1" applyAlignment="1">
      <alignment horizontal="center"/>
    </xf>
    <xf numFmtId="1" fontId="25" fillId="0" borderId="18" xfId="0" applyNumberFormat="1" applyFont="1" applyBorder="1" applyAlignment="1">
      <alignment horizontal="center"/>
    </xf>
    <xf numFmtId="0" fontId="25" fillId="0" borderId="0" xfId="0" applyFont="1" applyAlignment="1">
      <alignment vertical="top" wrapText="1"/>
    </xf>
    <xf numFmtId="0" fontId="30" fillId="6" borderId="1" xfId="0" applyFont="1" applyFill="1" applyBorder="1" applyAlignment="1">
      <alignment horizontal="left" vertical="top" wrapText="1"/>
    </xf>
    <xf numFmtId="0" fontId="30" fillId="6" borderId="5" xfId="0" applyFont="1" applyFill="1" applyBorder="1" applyAlignment="1">
      <alignment horizontal="left" vertical="top" wrapText="1"/>
    </xf>
    <xf numFmtId="1" fontId="31" fillId="6" borderId="1" xfId="0" applyNumberFormat="1" applyFont="1" applyFill="1" applyBorder="1" applyAlignment="1">
      <alignment horizontal="center" vertical="center" wrapText="1"/>
    </xf>
    <xf numFmtId="0" fontId="31" fillId="6" borderId="10" xfId="0" applyFont="1" applyFill="1" applyBorder="1" applyAlignment="1">
      <alignment horizontal="center" vertical="center" wrapText="1"/>
    </xf>
    <xf numFmtId="0" fontId="31" fillId="6" borderId="1" xfId="0" applyFont="1" applyFill="1" applyBorder="1" applyAlignment="1">
      <alignment horizontal="center" vertical="center" wrapText="1"/>
    </xf>
    <xf numFmtId="1" fontId="31" fillId="6" borderId="20" xfId="0" applyNumberFormat="1" applyFont="1" applyFill="1" applyBorder="1" applyAlignment="1">
      <alignment horizontal="center" vertical="center" wrapText="1"/>
    </xf>
    <xf numFmtId="0" fontId="21" fillId="0" borderId="12" xfId="0" applyFont="1" applyBorder="1" applyAlignment="1">
      <alignment vertical="top"/>
    </xf>
    <xf numFmtId="0" fontId="22" fillId="0" borderId="10" xfId="0" applyFont="1" applyBorder="1" applyAlignment="1">
      <alignment horizontal="left" vertical="top" wrapText="1"/>
    </xf>
    <xf numFmtId="0" fontId="22" fillId="0" borderId="5" xfId="0" applyFont="1" applyBorder="1" applyAlignment="1">
      <alignment horizontal="left" vertical="top" wrapText="1"/>
    </xf>
    <xf numFmtId="0" fontId="17" fillId="2" borderId="0" xfId="0" applyFont="1" applyFill="1" applyAlignment="1">
      <alignment wrapText="1"/>
    </xf>
    <xf numFmtId="0" fontId="25" fillId="2" borderId="0" xfId="0" applyFont="1" applyFill="1" applyAlignment="1">
      <alignment horizontal="left" vertical="top" wrapText="1"/>
    </xf>
    <xf numFmtId="49" fontId="19" fillId="5" borderId="21" xfId="0" applyNumberFormat="1" applyFont="1" applyFill="1" applyBorder="1" applyAlignment="1">
      <alignment horizontal="center" vertical="center"/>
    </xf>
    <xf numFmtId="49" fontId="19" fillId="5" borderId="22" xfId="0" applyNumberFormat="1" applyFont="1" applyFill="1" applyBorder="1" applyAlignment="1">
      <alignment horizontal="center" vertical="center"/>
    </xf>
    <xf numFmtId="0" fontId="33" fillId="0" borderId="0" xfId="0" applyFont="1"/>
    <xf numFmtId="0" fontId="34" fillId="0" borderId="0" xfId="0" applyFont="1"/>
    <xf numFmtId="0" fontId="25" fillId="2" borderId="0" xfId="0" applyFont="1" applyFill="1" applyAlignment="1">
      <alignment vertical="top" wrapText="1"/>
    </xf>
    <xf numFmtId="0" fontId="0" fillId="0" borderId="0" xfId="0" applyProtection="1">
      <protection locked="0"/>
    </xf>
    <xf numFmtId="0" fontId="17" fillId="7" borderId="23" xfId="0" applyFont="1" applyFill="1" applyBorder="1" applyAlignment="1" applyProtection="1">
      <alignment wrapText="1"/>
      <protection locked="0"/>
    </xf>
    <xf numFmtId="1" fontId="17" fillId="7" borderId="23" xfId="0" applyNumberFormat="1" applyFont="1" applyFill="1" applyBorder="1" applyAlignment="1" applyProtection="1">
      <alignment horizontal="left" wrapText="1"/>
      <protection locked="0"/>
    </xf>
    <xf numFmtId="0" fontId="17" fillId="7" borderId="24" xfId="0" applyFont="1" applyFill="1" applyBorder="1" applyAlignment="1" applyProtection="1">
      <alignment wrapText="1"/>
      <protection locked="0"/>
    </xf>
    <xf numFmtId="0" fontId="0" fillId="0" borderId="0" xfId="0" applyAlignment="1" applyProtection="1">
      <alignment wrapText="1"/>
      <protection locked="0"/>
    </xf>
    <xf numFmtId="0" fontId="17" fillId="0" borderId="23" xfId="0" applyFont="1" applyBorder="1" applyAlignment="1" applyProtection="1">
      <alignment wrapText="1"/>
      <protection locked="0"/>
    </xf>
    <xf numFmtId="1" fontId="17" fillId="0" borderId="23" xfId="0" applyNumberFormat="1" applyFont="1" applyBorder="1" applyAlignment="1" applyProtection="1">
      <alignment horizontal="left" wrapText="1"/>
      <protection locked="0"/>
    </xf>
    <xf numFmtId="0" fontId="17" fillId="0" borderId="24" xfId="0" applyFont="1" applyBorder="1" applyProtection="1">
      <protection locked="0"/>
    </xf>
    <xf numFmtId="0" fontId="17" fillId="7" borderId="24" xfId="0" applyFont="1" applyFill="1" applyBorder="1" applyProtection="1">
      <protection locked="0"/>
    </xf>
    <xf numFmtId="49" fontId="19" fillId="5" borderId="21" xfId="0" applyNumberFormat="1" applyFont="1" applyFill="1" applyBorder="1" applyAlignment="1">
      <alignment horizontal="center" vertical="center" wrapText="1"/>
    </xf>
    <xf numFmtId="0" fontId="17" fillId="7" borderId="23" xfId="0" applyFont="1" applyFill="1" applyBorder="1" applyAlignment="1">
      <alignment wrapText="1"/>
    </xf>
    <xf numFmtId="1" fontId="17" fillId="7" borderId="23" xfId="0" applyNumberFormat="1" applyFont="1" applyFill="1" applyBorder="1" applyAlignment="1">
      <alignment horizontal="left" wrapText="1"/>
    </xf>
    <xf numFmtId="0" fontId="17" fillId="0" borderId="23" xfId="0" applyFont="1" applyBorder="1" applyAlignment="1">
      <alignment wrapText="1"/>
    </xf>
    <xf numFmtId="1" fontId="17" fillId="0" borderId="23" xfId="0" applyNumberFormat="1" applyFont="1" applyBorder="1" applyAlignment="1">
      <alignment horizontal="left" wrapText="1"/>
    </xf>
    <xf numFmtId="0" fontId="17" fillId="7" borderId="23" xfId="0" applyFont="1" applyFill="1" applyBorder="1" applyAlignment="1">
      <alignment horizontal="left" wrapText="1"/>
    </xf>
    <xf numFmtId="0" fontId="17" fillId="0" borderId="23" xfId="0" applyFont="1" applyBorder="1" applyAlignment="1">
      <alignment horizontal="left" wrapText="1"/>
    </xf>
    <xf numFmtId="49" fontId="19" fillId="5" borderId="2" xfId="0" applyNumberFormat="1" applyFont="1" applyFill="1" applyBorder="1" applyAlignment="1">
      <alignment horizontal="center"/>
    </xf>
    <xf numFmtId="49" fontId="17" fillId="2" borderId="0" xfId="0" applyNumberFormat="1" applyFont="1" applyFill="1" applyAlignment="1">
      <alignment horizontal="left" vertical="top" wrapText="1"/>
    </xf>
    <xf numFmtId="1" fontId="27" fillId="3" borderId="3" xfId="0" applyNumberFormat="1" applyFont="1" applyFill="1" applyBorder="1" applyAlignment="1">
      <alignment horizontal="center" vertical="top" wrapText="1"/>
    </xf>
    <xf numFmtId="0" fontId="36" fillId="0" borderId="0" xfId="0" applyFont="1" applyAlignment="1">
      <alignment horizontal="left" vertical="top" wrapText="1"/>
    </xf>
    <xf numFmtId="0" fontId="17" fillId="0" borderId="0" xfId="0" applyFont="1" applyProtection="1">
      <protection locked="0"/>
    </xf>
    <xf numFmtId="0" fontId="17" fillId="0" borderId="23" xfId="0" applyFont="1" applyBorder="1" applyAlignment="1" applyProtection="1">
      <alignment horizontal="left" wrapText="1"/>
      <protection locked="0"/>
    </xf>
    <xf numFmtId="0" fontId="17" fillId="7" borderId="23" xfId="0" applyFont="1" applyFill="1" applyBorder="1" applyAlignment="1" applyProtection="1">
      <alignment horizontal="left" wrapText="1"/>
      <protection locked="0"/>
    </xf>
    <xf numFmtId="0" fontId="21" fillId="0" borderId="1" xfId="0" applyFont="1" applyBorder="1" applyAlignment="1">
      <alignment vertical="top" wrapText="1"/>
    </xf>
    <xf numFmtId="0" fontId="37" fillId="4" borderId="29" xfId="0" applyFont="1" applyFill="1" applyBorder="1" applyAlignment="1">
      <alignment horizontal="center" vertical="center"/>
    </xf>
    <xf numFmtId="0" fontId="38" fillId="7" borderId="26" xfId="0" applyFont="1" applyFill="1" applyBorder="1" applyAlignment="1">
      <alignment horizontal="center" vertical="center"/>
    </xf>
    <xf numFmtId="0" fontId="38" fillId="0" borderId="26" xfId="0" applyFont="1" applyBorder="1" applyAlignment="1">
      <alignment horizontal="center" vertical="center"/>
    </xf>
    <xf numFmtId="0" fontId="12" fillId="4" borderId="35" xfId="0" applyFont="1" applyFill="1" applyBorder="1" applyAlignment="1">
      <alignment horizontal="left" vertical="top" wrapText="1"/>
    </xf>
    <xf numFmtId="0" fontId="12" fillId="4" borderId="34" xfId="0" applyFont="1" applyFill="1" applyBorder="1" applyAlignment="1">
      <alignment horizontal="left" vertical="top" wrapText="1"/>
    </xf>
    <xf numFmtId="0" fontId="12" fillId="4" borderId="36" xfId="0" applyFont="1" applyFill="1" applyBorder="1" applyAlignment="1">
      <alignment horizontal="left" vertical="top" wrapText="1"/>
    </xf>
    <xf numFmtId="0" fontId="12" fillId="4" borderId="35" xfId="0" applyFont="1" applyFill="1" applyBorder="1" applyAlignment="1">
      <alignment horizontal="left" vertical="top"/>
    </xf>
    <xf numFmtId="0" fontId="13" fillId="4" borderId="34" xfId="0" applyFont="1" applyFill="1" applyBorder="1" applyAlignment="1">
      <alignment horizontal="left" vertical="top" wrapText="1"/>
    </xf>
    <xf numFmtId="0" fontId="39" fillId="8" borderId="35" xfId="0" applyFont="1" applyFill="1" applyBorder="1" applyAlignment="1">
      <alignment horizontal="left" vertical="top"/>
    </xf>
    <xf numFmtId="0" fontId="39" fillId="8" borderId="34" xfId="0" applyFont="1" applyFill="1" applyBorder="1" applyAlignment="1">
      <alignment horizontal="left" vertical="top" wrapText="1"/>
    </xf>
    <xf numFmtId="0" fontId="36" fillId="8" borderId="34" xfId="0" applyFont="1" applyFill="1" applyBorder="1" applyAlignment="1">
      <alignment horizontal="left" vertical="top" wrapText="1"/>
    </xf>
    <xf numFmtId="0" fontId="36" fillId="0" borderId="34" xfId="0" applyFont="1" applyBorder="1" applyAlignment="1">
      <alignment horizontal="left" vertical="top" wrapText="1"/>
    </xf>
    <xf numFmtId="0" fontId="36" fillId="7" borderId="34" xfId="0" applyFont="1" applyFill="1" applyBorder="1" applyAlignment="1">
      <alignment horizontal="left" vertical="top" wrapText="1"/>
    </xf>
    <xf numFmtId="0" fontId="14" fillId="7" borderId="35" xfId="0" applyFont="1" applyFill="1" applyBorder="1" applyAlignment="1">
      <alignment horizontal="left" vertical="top" wrapText="1"/>
    </xf>
    <xf numFmtId="0" fontId="14" fillId="7" borderId="34" xfId="0" applyFont="1" applyFill="1" applyBorder="1" applyAlignment="1">
      <alignment horizontal="left" vertical="top" wrapText="1"/>
    </xf>
    <xf numFmtId="0" fontId="15" fillId="7" borderId="34" xfId="0" applyFont="1" applyFill="1" applyBorder="1" applyAlignment="1">
      <alignment horizontal="left" vertical="top" wrapText="1"/>
    </xf>
    <xf numFmtId="0" fontId="14" fillId="0" borderId="35" xfId="0" applyFont="1" applyBorder="1" applyAlignment="1">
      <alignment horizontal="left" vertical="top" wrapText="1"/>
    </xf>
    <xf numFmtId="0" fontId="14" fillId="0" borderId="34" xfId="0" applyFont="1" applyBorder="1" applyAlignment="1">
      <alignment horizontal="left" vertical="top" wrapText="1"/>
    </xf>
    <xf numFmtId="0" fontId="15" fillId="0" borderId="34" xfId="0" applyFont="1" applyBorder="1" applyAlignment="1">
      <alignment horizontal="left" vertical="top" wrapText="1"/>
    </xf>
    <xf numFmtId="0" fontId="14" fillId="8" borderId="35" xfId="0" applyFont="1" applyFill="1" applyBorder="1" applyAlignment="1">
      <alignment horizontal="left" vertical="top" wrapText="1"/>
    </xf>
    <xf numFmtId="0" fontId="14" fillId="8" borderId="34" xfId="0" applyFont="1" applyFill="1" applyBorder="1" applyAlignment="1">
      <alignment horizontal="left" vertical="top" wrapText="1"/>
    </xf>
    <xf numFmtId="0" fontId="15" fillId="8" borderId="34" xfId="0" applyFont="1" applyFill="1" applyBorder="1" applyAlignment="1">
      <alignment horizontal="left" vertical="top" wrapText="1"/>
    </xf>
    <xf numFmtId="0" fontId="14" fillId="7" borderId="35" xfId="0" applyFont="1" applyFill="1" applyBorder="1" applyAlignment="1">
      <alignment horizontal="left" vertical="top"/>
    </xf>
    <xf numFmtId="0" fontId="14" fillId="0" borderId="35" xfId="0" applyFont="1" applyBorder="1" applyAlignment="1">
      <alignment horizontal="left" vertical="top"/>
    </xf>
    <xf numFmtId="0" fontId="15" fillId="8" borderId="34" xfId="0" applyFont="1" applyFill="1" applyBorder="1" applyAlignment="1">
      <alignment vertical="top" wrapText="1"/>
    </xf>
    <xf numFmtId="0" fontId="13" fillId="7" borderId="34" xfId="0" applyFont="1" applyFill="1" applyBorder="1" applyAlignment="1">
      <alignment horizontal="left" vertical="top" wrapText="1"/>
    </xf>
    <xf numFmtId="0" fontId="15" fillId="7" borderId="34" xfId="0" applyFont="1" applyFill="1" applyBorder="1" applyAlignment="1">
      <alignment vertical="top" wrapText="1"/>
    </xf>
    <xf numFmtId="0" fontId="15" fillId="0" borderId="34" xfId="0" applyFont="1" applyBorder="1" applyAlignment="1">
      <alignment vertical="top" wrapText="1"/>
    </xf>
    <xf numFmtId="0" fontId="14" fillId="9" borderId="35" xfId="0" applyFont="1" applyFill="1" applyBorder="1" applyAlignment="1">
      <alignment horizontal="left" vertical="top" wrapText="1"/>
    </xf>
    <xf numFmtId="0" fontId="14" fillId="9" borderId="34" xfId="0" applyFont="1" applyFill="1" applyBorder="1" applyAlignment="1">
      <alignment horizontal="left" vertical="top" wrapText="1"/>
    </xf>
    <xf numFmtId="0" fontId="15" fillId="9" borderId="34" xfId="0" applyFont="1" applyFill="1" applyBorder="1" applyAlignment="1">
      <alignment horizontal="left" vertical="top" wrapText="1"/>
    </xf>
    <xf numFmtId="0" fontId="15" fillId="9" borderId="34" xfId="0" applyFont="1" applyFill="1" applyBorder="1" applyAlignment="1">
      <alignment vertical="top" wrapText="1"/>
    </xf>
    <xf numFmtId="0" fontId="14" fillId="0" borderId="31" xfId="0" applyFont="1" applyBorder="1" applyAlignment="1">
      <alignment horizontal="left" vertical="top" wrapText="1"/>
    </xf>
    <xf numFmtId="0" fontId="14" fillId="0" borderId="32" xfId="0" applyFont="1" applyBorder="1" applyAlignment="1">
      <alignment horizontal="left" vertical="top" wrapText="1"/>
    </xf>
    <xf numFmtId="0" fontId="15" fillId="0" borderId="32" xfId="0" applyFont="1" applyBorder="1" applyAlignment="1">
      <alignment horizontal="left" vertical="top" wrapText="1"/>
    </xf>
    <xf numFmtId="0" fontId="14" fillId="7" borderId="37" xfId="0" applyFont="1" applyFill="1" applyBorder="1" applyAlignment="1">
      <alignment horizontal="left" vertical="top" wrapText="1"/>
    </xf>
    <xf numFmtId="0" fontId="14" fillId="7" borderId="0" xfId="0" applyFont="1" applyFill="1" applyAlignment="1">
      <alignment horizontal="left" vertical="top" wrapText="1"/>
    </xf>
    <xf numFmtId="0" fontId="15" fillId="7" borderId="0" xfId="0" applyFont="1" applyFill="1" applyAlignment="1">
      <alignment horizontal="left" vertical="top" wrapText="1"/>
    </xf>
    <xf numFmtId="0" fontId="36" fillId="0" borderId="30" xfId="0" applyFont="1" applyBorder="1" applyAlignment="1">
      <alignment horizontal="left" vertical="top" wrapText="1"/>
    </xf>
    <xf numFmtId="0" fontId="41" fillId="4" borderId="34" xfId="0" applyFont="1" applyFill="1" applyBorder="1" applyAlignment="1">
      <alignment horizontal="left" vertical="top" wrapText="1"/>
    </xf>
    <xf numFmtId="0" fontId="18" fillId="0" borderId="0" xfId="0" applyFont="1"/>
    <xf numFmtId="0" fontId="36" fillId="7" borderId="38" xfId="0" applyFont="1" applyFill="1" applyBorder="1" applyAlignment="1">
      <alignment horizontal="center" vertical="top" wrapText="1"/>
    </xf>
    <xf numFmtId="0" fontId="0" fillId="0" borderId="0" xfId="0" applyAlignment="1">
      <alignment wrapText="1"/>
    </xf>
    <xf numFmtId="0" fontId="15" fillId="0" borderId="34" xfId="0" applyFont="1" applyBorder="1" applyAlignment="1">
      <alignment horizontal="center" vertical="top" wrapText="1"/>
    </xf>
    <xf numFmtId="0" fontId="15" fillId="7" borderId="34" xfId="0" applyFont="1" applyFill="1" applyBorder="1" applyAlignment="1">
      <alignment horizontal="center" vertical="top" wrapText="1"/>
    </xf>
    <xf numFmtId="0" fontId="15" fillId="7" borderId="32" xfId="0" applyFont="1" applyFill="1" applyBorder="1" applyAlignment="1">
      <alignment horizontal="left" vertical="top" wrapText="1"/>
    </xf>
    <xf numFmtId="0" fontId="15" fillId="0" borderId="0" xfId="0" applyFont="1" applyAlignment="1">
      <alignment wrapText="1"/>
    </xf>
    <xf numFmtId="0" fontId="14" fillId="7" borderId="31" xfId="0" applyFont="1" applyFill="1" applyBorder="1" applyAlignment="1">
      <alignment horizontal="left" vertical="top" wrapText="1"/>
    </xf>
    <xf numFmtId="0" fontId="14" fillId="7" borderId="32" xfId="0" applyFont="1" applyFill="1" applyBorder="1" applyAlignment="1">
      <alignment horizontal="left" vertical="top" wrapText="1"/>
    </xf>
    <xf numFmtId="0" fontId="14" fillId="0" borderId="0" xfId="0" applyFont="1" applyAlignment="1">
      <alignment wrapText="1"/>
    </xf>
    <xf numFmtId="0" fontId="40" fillId="0" borderId="0" xfId="0" applyFont="1" applyAlignment="1">
      <alignment wrapText="1"/>
    </xf>
    <xf numFmtId="0" fontId="0" fillId="0" borderId="0" xfId="0" applyAlignment="1">
      <alignment horizontal="left" vertical="top" wrapText="1"/>
    </xf>
    <xf numFmtId="0" fontId="36" fillId="7" borderId="0" xfId="0" applyFont="1" applyFill="1" applyAlignment="1">
      <alignment horizontal="left" wrapText="1"/>
    </xf>
    <xf numFmtId="0" fontId="15" fillId="0" borderId="34" xfId="0" applyFont="1" applyBorder="1" applyAlignment="1" applyProtection="1">
      <alignment horizontal="left" vertical="top" wrapText="1"/>
      <protection locked="0"/>
    </xf>
    <xf numFmtId="0" fontId="15" fillId="0" borderId="36" xfId="0" applyFont="1" applyBorder="1" applyAlignment="1" applyProtection="1">
      <alignment horizontal="left" vertical="top" wrapText="1"/>
      <protection locked="0"/>
    </xf>
    <xf numFmtId="0" fontId="15" fillId="7" borderId="34" xfId="0" applyFont="1" applyFill="1" applyBorder="1" applyAlignment="1" applyProtection="1">
      <alignment horizontal="left" vertical="top" wrapText="1"/>
      <protection locked="0"/>
    </xf>
    <xf numFmtId="0" fontId="15" fillId="7" borderId="36" xfId="0" applyFont="1" applyFill="1" applyBorder="1" applyAlignment="1" applyProtection="1">
      <alignment horizontal="left" vertical="top" wrapText="1"/>
      <protection locked="0"/>
    </xf>
    <xf numFmtId="0" fontId="15" fillId="7" borderId="32" xfId="0" applyFont="1" applyFill="1" applyBorder="1" applyAlignment="1" applyProtection="1">
      <alignment horizontal="left" vertical="top" wrapText="1"/>
      <protection locked="0"/>
    </xf>
    <xf numFmtId="0" fontId="15" fillId="7" borderId="33" xfId="0" applyFont="1" applyFill="1" applyBorder="1" applyAlignment="1" applyProtection="1">
      <alignment horizontal="left" vertical="top" wrapText="1"/>
      <protection locked="0"/>
    </xf>
    <xf numFmtId="0" fontId="15" fillId="7" borderId="0" xfId="0" applyFont="1" applyFill="1" applyAlignment="1" applyProtection="1">
      <alignment horizontal="left" vertical="top" wrapText="1"/>
      <protection locked="0"/>
    </xf>
    <xf numFmtId="0" fontId="15" fillId="0" borderId="0" xfId="0" applyFont="1" applyAlignment="1" applyProtection="1">
      <alignment wrapText="1"/>
      <protection locked="0"/>
    </xf>
    <xf numFmtId="0" fontId="14" fillId="7" borderId="35" xfId="0" applyFont="1" applyFill="1" applyBorder="1" applyAlignment="1" applyProtection="1">
      <alignment horizontal="left" vertical="top" wrapText="1"/>
      <protection locked="0"/>
    </xf>
    <xf numFmtId="0" fontId="14" fillId="7" borderId="34" xfId="0" applyFont="1" applyFill="1" applyBorder="1" applyAlignment="1" applyProtection="1">
      <alignment horizontal="left" vertical="top" wrapText="1"/>
      <protection locked="0"/>
    </xf>
    <xf numFmtId="0" fontId="36" fillId="0" borderId="34" xfId="0" applyFont="1" applyBorder="1" applyAlignment="1" applyProtection="1">
      <alignment horizontal="left" vertical="top" wrapText="1"/>
      <protection locked="0"/>
    </xf>
    <xf numFmtId="0" fontId="36" fillId="0" borderId="0" xfId="0" applyFont="1" applyAlignment="1" applyProtection="1">
      <alignment horizontal="left" vertical="top" wrapText="1"/>
      <protection locked="0"/>
    </xf>
    <xf numFmtId="0" fontId="14" fillId="0" borderId="35" xfId="0" applyFont="1" applyBorder="1" applyAlignment="1" applyProtection="1">
      <alignment horizontal="left" vertical="top" wrapText="1"/>
      <protection locked="0"/>
    </xf>
    <xf numFmtId="0" fontId="14" fillId="0" borderId="34" xfId="0" applyFont="1" applyBorder="1" applyAlignment="1" applyProtection="1">
      <alignment horizontal="left" vertical="top" wrapText="1"/>
      <protection locked="0"/>
    </xf>
    <xf numFmtId="0" fontId="14" fillId="0" borderId="31" xfId="0" applyFont="1" applyBorder="1" applyAlignment="1" applyProtection="1">
      <alignment horizontal="left" vertical="top" wrapText="1"/>
      <protection locked="0"/>
    </xf>
    <xf numFmtId="0" fontId="14" fillId="0" borderId="32" xfId="0" applyFont="1" applyBorder="1" applyAlignment="1" applyProtection="1">
      <alignment horizontal="left" vertical="top" wrapText="1"/>
      <protection locked="0"/>
    </xf>
    <xf numFmtId="0" fontId="15" fillId="0" borderId="32" xfId="0" applyFont="1" applyBorder="1" applyAlignment="1" applyProtection="1">
      <alignment horizontal="left" vertical="top" wrapText="1"/>
      <protection locked="0"/>
    </xf>
    <xf numFmtId="0" fontId="41" fillId="4" borderId="34" xfId="0" applyFont="1" applyFill="1" applyBorder="1" applyAlignment="1" applyProtection="1">
      <alignment horizontal="left" vertical="top" wrapText="1"/>
      <protection locked="0"/>
    </xf>
    <xf numFmtId="0" fontId="17" fillId="0" borderId="23" xfId="0" applyFont="1" applyBorder="1" applyProtection="1">
      <protection locked="0"/>
    </xf>
    <xf numFmtId="0" fontId="18" fillId="0" borderId="1" xfId="0" applyFont="1" applyBorder="1" applyProtection="1">
      <protection locked="0"/>
    </xf>
    <xf numFmtId="14" fontId="17" fillId="0" borderId="1" xfId="0" applyNumberFormat="1" applyFont="1" applyBorder="1" applyAlignment="1" applyProtection="1">
      <alignment horizontal="left" vertical="top"/>
      <protection locked="0"/>
    </xf>
    <xf numFmtId="0" fontId="17" fillId="0" borderId="1" xfId="0" applyFont="1" applyBorder="1" applyAlignment="1" applyProtection="1">
      <alignment vertical="top" wrapText="1"/>
      <protection locked="0"/>
    </xf>
    <xf numFmtId="0" fontId="18" fillId="0" borderId="1" xfId="0" applyFont="1" applyBorder="1" applyAlignment="1" applyProtection="1">
      <alignment vertical="top" wrapText="1"/>
      <protection locked="0"/>
    </xf>
    <xf numFmtId="0" fontId="17" fillId="0" borderId="7" xfId="0" applyFont="1" applyBorder="1" applyAlignment="1" applyProtection="1">
      <alignment vertical="top" wrapText="1"/>
      <protection locked="0"/>
    </xf>
    <xf numFmtId="0" fontId="17" fillId="0" borderId="24" xfId="0" applyFont="1" applyBorder="1" applyAlignment="1" applyProtection="1">
      <alignment wrapText="1"/>
      <protection locked="0"/>
    </xf>
    <xf numFmtId="0" fontId="17" fillId="0" borderId="0" xfId="0" applyFont="1" applyAlignment="1">
      <alignment wrapText="1"/>
    </xf>
    <xf numFmtId="0" fontId="17" fillId="0" borderId="0" xfId="0" applyFont="1" applyAlignment="1">
      <alignment horizontal="left" wrapText="1"/>
    </xf>
    <xf numFmtId="1" fontId="17" fillId="0" borderId="0" xfId="0" applyNumberFormat="1" applyFont="1" applyAlignment="1">
      <alignment horizontal="left" wrapText="1"/>
    </xf>
    <xf numFmtId="0" fontId="0" fillId="0" borderId="0" xfId="0" applyAlignment="1">
      <alignment vertical="top" wrapText="1"/>
    </xf>
    <xf numFmtId="0" fontId="40" fillId="0" borderId="0" xfId="0" applyFont="1" applyAlignment="1">
      <alignment vertical="top" wrapText="1"/>
    </xf>
    <xf numFmtId="0" fontId="17" fillId="0" borderId="5" xfId="0" applyFont="1" applyBorder="1" applyAlignment="1" applyProtection="1">
      <alignment horizontal="center" vertical="top" wrapText="1"/>
      <protection locked="0"/>
    </xf>
    <xf numFmtId="0" fontId="17" fillId="0" borderId="6" xfId="0" applyFont="1" applyBorder="1" applyAlignment="1" applyProtection="1">
      <alignment horizontal="center" vertical="top" wrapText="1"/>
      <protection locked="0"/>
    </xf>
    <xf numFmtId="0" fontId="17" fillId="0" borderId="7" xfId="0" applyFont="1" applyBorder="1" applyAlignment="1" applyProtection="1">
      <alignment horizontal="center" vertical="top" wrapText="1"/>
      <protection locked="0"/>
    </xf>
    <xf numFmtId="0" fontId="16" fillId="4" borderId="0" xfId="0" applyFont="1" applyFill="1" applyAlignment="1">
      <alignment horizontal="center" vertical="center"/>
    </xf>
    <xf numFmtId="0" fontId="18" fillId="0" borderId="0" xfId="0" applyFont="1" applyAlignment="1">
      <alignment horizontal="left" vertical="top" wrapText="1"/>
    </xf>
    <xf numFmtId="0" fontId="17" fillId="0" borderId="0" xfId="0" applyFont="1" applyAlignment="1">
      <alignment horizontal="left" vertical="top"/>
    </xf>
    <xf numFmtId="0" fontId="18" fillId="0" borderId="0" xfId="0" applyFont="1" applyAlignment="1">
      <alignment horizontal="left" vertical="top"/>
    </xf>
    <xf numFmtId="0" fontId="18" fillId="0" borderId="1" xfId="0" applyFont="1" applyBorder="1" applyAlignment="1" applyProtection="1">
      <alignment horizontal="left" vertical="top" wrapText="1"/>
      <protection locked="0"/>
    </xf>
    <xf numFmtId="0" fontId="18" fillId="0" borderId="1" xfId="0" applyFont="1" applyBorder="1" applyAlignment="1" applyProtection="1">
      <alignment horizontal="left" vertical="top"/>
      <protection locked="0"/>
    </xf>
    <xf numFmtId="14" fontId="17" fillId="0" borderId="5" xfId="0" applyNumberFormat="1" applyFont="1" applyBorder="1" applyAlignment="1" applyProtection="1">
      <alignment horizontal="center" vertical="top"/>
      <protection locked="0"/>
    </xf>
    <xf numFmtId="14" fontId="17" fillId="0" borderId="6" xfId="0" applyNumberFormat="1" applyFont="1" applyBorder="1" applyAlignment="1" applyProtection="1">
      <alignment horizontal="center" vertical="top"/>
      <protection locked="0"/>
    </xf>
    <xf numFmtId="14" fontId="17" fillId="0" borderId="7" xfId="0" applyNumberFormat="1" applyFont="1" applyBorder="1" applyAlignment="1" applyProtection="1">
      <alignment horizontal="center" vertical="top"/>
      <protection locked="0"/>
    </xf>
    <xf numFmtId="0" fontId="17" fillId="0" borderId="5" xfId="0" applyFont="1" applyBorder="1" applyAlignment="1" applyProtection="1">
      <alignment horizontal="center" vertical="top"/>
      <protection locked="0"/>
    </xf>
    <xf numFmtId="0" fontId="17" fillId="0" borderId="6" xfId="0" applyFont="1" applyBorder="1" applyAlignment="1" applyProtection="1">
      <alignment horizontal="center" vertical="top"/>
      <protection locked="0"/>
    </xf>
    <xf numFmtId="0" fontId="17" fillId="0" borderId="7" xfId="0" applyFont="1" applyBorder="1" applyAlignment="1" applyProtection="1">
      <alignment horizontal="center" vertical="top"/>
      <protection locked="0"/>
    </xf>
    <xf numFmtId="0" fontId="19" fillId="4" borderId="0" xfId="0" applyFont="1" applyFill="1" applyAlignment="1">
      <alignment horizontal="center"/>
    </xf>
    <xf numFmtId="0" fontId="18" fillId="0" borderId="5" xfId="0" applyFont="1" applyBorder="1" applyAlignment="1" applyProtection="1">
      <alignment horizontal="center"/>
      <protection locked="0"/>
    </xf>
    <xf numFmtId="0" fontId="18" fillId="0" borderId="6" xfId="0" applyFont="1" applyBorder="1" applyAlignment="1" applyProtection="1">
      <alignment horizontal="center"/>
      <protection locked="0"/>
    </xf>
    <xf numFmtId="0" fontId="18" fillId="0" borderId="7" xfId="0" applyFont="1" applyBorder="1" applyAlignment="1" applyProtection="1">
      <alignment horizontal="center"/>
      <protection locked="0"/>
    </xf>
    <xf numFmtId="0" fontId="20" fillId="4" borderId="0" xfId="0" applyFont="1" applyFill="1" applyAlignment="1">
      <alignment horizontal="center" vertical="center"/>
    </xf>
    <xf numFmtId="0" fontId="23" fillId="0" borderId="5" xfId="0" applyFont="1" applyBorder="1" applyAlignment="1" applyProtection="1">
      <alignment horizontal="left" vertical="top"/>
      <protection locked="0"/>
    </xf>
    <xf numFmtId="0" fontId="23" fillId="0" borderId="6" xfId="0" applyFont="1" applyBorder="1" applyAlignment="1" applyProtection="1">
      <alignment horizontal="left" vertical="top"/>
      <protection locked="0"/>
    </xf>
    <xf numFmtId="0" fontId="23" fillId="0" borderId="7" xfId="0" applyFont="1" applyBorder="1" applyAlignment="1" applyProtection="1">
      <alignment horizontal="left" vertical="top"/>
      <protection locked="0"/>
    </xf>
    <xf numFmtId="0" fontId="23" fillId="0" borderId="1" xfId="0" applyFont="1" applyBorder="1" applyAlignment="1" applyProtection="1">
      <alignment horizontal="left" vertical="top"/>
      <protection locked="0"/>
    </xf>
    <xf numFmtId="0" fontId="23" fillId="0" borderId="5" xfId="0" applyFont="1" applyBorder="1" applyAlignment="1">
      <alignment horizontal="left" vertical="top"/>
    </xf>
    <xf numFmtId="0" fontId="23" fillId="0" borderId="6" xfId="0" applyFont="1" applyBorder="1" applyAlignment="1">
      <alignment horizontal="left" vertical="top"/>
    </xf>
    <xf numFmtId="0" fontId="23" fillId="0" borderId="7" xfId="0" applyFont="1" applyBorder="1" applyAlignment="1">
      <alignment horizontal="left" vertical="top"/>
    </xf>
    <xf numFmtId="0" fontId="0" fillId="0" borderId="1" xfId="0" applyBorder="1" applyAlignment="1" applyProtection="1">
      <alignment horizontal="left" vertical="top"/>
      <protection locked="0"/>
    </xf>
    <xf numFmtId="49" fontId="19" fillId="5" borderId="27" xfId="0" applyNumberFormat="1" applyFont="1" applyFill="1" applyBorder="1" applyAlignment="1">
      <alignment horizontal="center" vertical="center" wrapText="1"/>
    </xf>
    <xf numFmtId="49" fontId="19" fillId="5" borderId="25" xfId="0" applyNumberFormat="1" applyFont="1" applyFill="1" applyBorder="1" applyAlignment="1">
      <alignment horizontal="center" vertical="center" wrapText="1"/>
    </xf>
    <xf numFmtId="49" fontId="19" fillId="5" borderId="28" xfId="0" applyNumberFormat="1" applyFont="1" applyFill="1" applyBorder="1" applyAlignment="1">
      <alignment horizontal="center" vertical="center" wrapText="1"/>
    </xf>
    <xf numFmtId="0" fontId="25" fillId="2" borderId="0" xfId="0" applyFont="1" applyFill="1" applyAlignment="1">
      <alignment horizontal="left" vertical="top" wrapText="1"/>
    </xf>
    <xf numFmtId="0" fontId="25" fillId="2" borderId="30" xfId="0" applyFont="1" applyFill="1" applyBorder="1" applyAlignment="1">
      <alignment horizontal="left" vertical="top" wrapText="1"/>
    </xf>
    <xf numFmtId="0" fontId="29" fillId="2" borderId="0" xfId="0" applyFont="1" applyFill="1" applyAlignment="1">
      <alignment horizontal="left" vertical="top" wrapText="1"/>
    </xf>
    <xf numFmtId="0" fontId="0" fillId="0" borderId="0" xfId="0"/>
    <xf numFmtId="0" fontId="25" fillId="0" borderId="0" xfId="0" applyFont="1" applyAlignment="1">
      <alignment wrapText="1"/>
    </xf>
    <xf numFmtId="0" fontId="17" fillId="0" borderId="0" xfId="0" applyFont="1" applyAlignment="1">
      <alignment wrapText="1"/>
    </xf>
    <xf numFmtId="0" fontId="17" fillId="6" borderId="11" xfId="0" applyFont="1" applyFill="1" applyBorder="1" applyAlignment="1">
      <alignment horizontal="left" vertical="top" wrapText="1"/>
    </xf>
    <xf numFmtId="0" fontId="17" fillId="6" borderId="19" xfId="0" applyFont="1" applyFill="1" applyBorder="1" applyAlignment="1">
      <alignment horizontal="left" vertical="top" wrapText="1"/>
    </xf>
    <xf numFmtId="0" fontId="3" fillId="0" borderId="0" xfId="0" applyFont="1" applyAlignment="1">
      <alignment horizontal="center" vertical="center" wrapText="1"/>
    </xf>
    <xf numFmtId="0" fontId="9" fillId="0" borderId="0" xfId="0" applyFont="1" applyAlignment="1">
      <alignment horizontal="center"/>
    </xf>
    <xf numFmtId="0" fontId="2" fillId="0" borderId="0" xfId="0" applyFont="1" applyAlignment="1">
      <alignment horizontal="left" vertical="top" wrapText="1"/>
    </xf>
    <xf numFmtId="0" fontId="0" fillId="0" borderId="0" xfId="0" applyAlignment="1">
      <alignment horizontal="left" vertical="top" wrapText="1"/>
    </xf>
    <xf numFmtId="0" fontId="20" fillId="4" borderId="0" xfId="0" applyFont="1" applyFill="1" applyAlignment="1">
      <alignment horizontal="center" vertical="center" wrapText="1"/>
    </xf>
    <xf numFmtId="0" fontId="27" fillId="6" borderId="5" xfId="0" applyFont="1" applyFill="1" applyBorder="1" applyAlignment="1">
      <alignment horizontal="center" vertical="center" wrapText="1"/>
    </xf>
    <xf numFmtId="0" fontId="30" fillId="6" borderId="6" xfId="0" applyFont="1" applyFill="1" applyBorder="1" applyAlignment="1">
      <alignment horizontal="center" vertical="center" wrapText="1"/>
    </xf>
    <xf numFmtId="0" fontId="30" fillId="6" borderId="7" xfId="0" applyFont="1" applyFill="1" applyBorder="1" applyAlignment="1">
      <alignment horizontal="center" vertical="center" wrapText="1"/>
    </xf>
    <xf numFmtId="0" fontId="17" fillId="6" borderId="10" xfId="0" applyFont="1" applyFill="1" applyBorder="1" applyAlignment="1">
      <alignment horizontal="left" vertical="top" wrapText="1"/>
    </xf>
    <xf numFmtId="0" fontId="17" fillId="6" borderId="1" xfId="0" applyFont="1" applyFill="1" applyBorder="1" applyAlignment="1">
      <alignment horizontal="left" vertical="top" wrapText="1"/>
    </xf>
    <xf numFmtId="0" fontId="17" fillId="0" borderId="14" xfId="0" applyFont="1" applyBorder="1" applyAlignment="1" applyProtection="1">
      <alignment horizontal="left" vertical="top" wrapText="1"/>
      <protection locked="0"/>
    </xf>
    <xf numFmtId="0" fontId="17" fillId="0" borderId="13" xfId="0" applyFont="1" applyBorder="1" applyAlignment="1" applyProtection="1">
      <alignment horizontal="left" vertical="top"/>
      <protection locked="0"/>
    </xf>
    <xf numFmtId="0" fontId="17" fillId="0" borderId="9" xfId="0" applyFont="1" applyBorder="1" applyAlignment="1" applyProtection="1">
      <alignment horizontal="left" vertical="top"/>
      <protection locked="0"/>
    </xf>
    <xf numFmtId="0" fontId="15" fillId="2" borderId="0" xfId="0" applyFont="1" applyFill="1" applyAlignment="1">
      <alignment horizontal="left" vertical="top" wrapText="1"/>
    </xf>
    <xf numFmtId="0" fontId="15" fillId="2" borderId="11" xfId="0" applyFont="1" applyFill="1" applyBorder="1" applyAlignment="1">
      <alignment horizontal="left" vertical="top" wrapText="1"/>
    </xf>
  </cellXfs>
  <cellStyles count="1">
    <cellStyle name="Normal" xfId="0" builtinId="0"/>
  </cellStyles>
  <dxfs count="106">
    <dxf>
      <fill>
        <patternFill>
          <bgColor theme="6" tint="0.79998168889431442"/>
        </patternFill>
      </fill>
    </dxf>
    <dxf>
      <border>
        <left style="thin">
          <color theme="6" tint="0.39994506668294322"/>
        </left>
        <right style="thin">
          <color theme="6" tint="0.39994506668294322"/>
        </right>
        <top style="thin">
          <color theme="6" tint="0.39994506668294322"/>
        </top>
        <bottom style="thin">
          <color theme="6" tint="0.39994506668294322"/>
        </bottom>
        <vertical/>
        <horizontal/>
      </border>
    </dxf>
    <dxf>
      <fill>
        <patternFill patternType="none">
          <bgColor auto="1"/>
        </patternFill>
      </fill>
      <border>
        <left style="thin">
          <color theme="6" tint="0.39994506668294322"/>
        </left>
        <right style="thin">
          <color theme="6" tint="0.39994506668294322"/>
        </right>
        <top style="thin">
          <color theme="6" tint="0.39994506668294322"/>
        </top>
        <bottom style="thin">
          <color theme="6" tint="0.39994506668294322"/>
        </bottom>
        <vertical/>
        <horizontal/>
      </border>
    </dxf>
    <dxf>
      <fill>
        <patternFill>
          <bgColor theme="6" tint="0.79998168889431442"/>
        </patternFill>
      </fill>
      <border>
        <left/>
        <right/>
        <top/>
        <bottom/>
        <vertical/>
        <horizontal/>
      </border>
    </dxf>
    <dxf>
      <fill>
        <patternFill patternType="none">
          <bgColor auto="1"/>
        </patternFill>
      </fill>
      <border>
        <left style="thin">
          <color theme="6" tint="0.39994506668294322"/>
        </left>
        <right style="thin">
          <color theme="6" tint="0.39994506668294322"/>
        </right>
        <top style="thin">
          <color theme="6" tint="0.39994506668294322"/>
        </top>
        <bottom style="thin">
          <color theme="6" tint="0.39994506668294322"/>
        </bottom>
        <vertical/>
        <horizontal/>
      </border>
    </dxf>
    <dxf>
      <fill>
        <patternFill>
          <bgColor theme="6" tint="0.79998168889431442"/>
        </patternFill>
      </fill>
      <border>
        <left/>
        <right/>
        <top/>
        <bottom/>
        <vertical/>
        <horizontal/>
      </border>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patternType="none">
          <bgColor auto="1"/>
        </patternFill>
      </fill>
      <border>
        <left style="thin">
          <color theme="6" tint="0.39994506668294322"/>
        </left>
        <right style="thin">
          <color theme="6" tint="0.39994506668294322"/>
        </right>
        <top style="thin">
          <color theme="6" tint="0.39994506668294322"/>
        </top>
        <bottom style="thin">
          <color theme="6" tint="0.39994506668294322"/>
        </bottom>
      </border>
    </dxf>
    <dxf>
      <fill>
        <patternFill>
          <bgColor theme="6" tint="0.79998168889431442"/>
        </patternFill>
      </fill>
      <border>
        <left/>
        <right/>
        <top/>
        <bottom/>
      </border>
    </dxf>
    <dxf>
      <fill>
        <patternFill>
          <bgColor theme="9" tint="0.79998168889431442"/>
        </patternFill>
      </fill>
    </dxf>
    <dxf>
      <fill>
        <patternFill>
          <bgColor rgb="FF4F0433"/>
        </patternFill>
      </fill>
    </dxf>
    <dxf>
      <fill>
        <patternFill>
          <bgColor rgb="FF4F0433"/>
        </patternFill>
      </fill>
    </dxf>
    <dxf>
      <fill>
        <patternFill>
          <bgColor rgb="FF4F0433"/>
        </patternFill>
      </fill>
    </dxf>
    <dxf>
      <fill>
        <patternFill>
          <bgColor rgb="FF4F0433"/>
        </patternFill>
      </fill>
    </dxf>
    <dxf>
      <font>
        <b val="0"/>
        <i val="0"/>
      </font>
      <fill>
        <patternFill>
          <bgColor theme="9" tint="0.59996337778862885"/>
        </patternFill>
      </fill>
    </dxf>
    <dxf>
      <fill>
        <patternFill>
          <bgColor theme="9" tint="0.59996337778862885"/>
        </patternFill>
      </fill>
    </dxf>
    <dxf>
      <fill>
        <patternFill>
          <bgColor theme="7" tint="0.59996337778862885"/>
        </patternFill>
      </fill>
    </dxf>
    <dxf>
      <fill>
        <patternFill>
          <bgColor theme="5" tint="0.79998168889431442"/>
        </patternFill>
      </fill>
    </dxf>
    <dxf>
      <fill>
        <patternFill>
          <bgColor theme="5" tint="0.39994506668294322"/>
        </patternFill>
      </fill>
    </dxf>
    <dxf>
      <fill>
        <patternFill>
          <bgColor theme="9" tint="0.59996337778862885"/>
        </patternFill>
      </fill>
    </dxf>
    <dxf>
      <fill>
        <patternFill>
          <bgColor theme="7" tint="0.59996337778862885"/>
        </patternFill>
      </fill>
    </dxf>
    <dxf>
      <fill>
        <patternFill>
          <bgColor theme="5" tint="0.79998168889431442"/>
        </patternFill>
      </fill>
    </dxf>
    <dxf>
      <fill>
        <patternFill>
          <bgColor theme="5" tint="0.39994506668294322"/>
        </patternFill>
      </fill>
    </dxf>
    <dxf>
      <fill>
        <patternFill>
          <bgColor theme="9" tint="0.59996337778862885"/>
        </patternFill>
      </fill>
    </dxf>
    <dxf>
      <fill>
        <patternFill>
          <bgColor theme="7" tint="0.59996337778862885"/>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9" tint="0.59996337778862885"/>
        </patternFill>
      </fill>
    </dxf>
    <dxf>
      <fill>
        <patternFill>
          <bgColor theme="7" tint="0.59996337778862885"/>
        </patternFill>
      </fill>
    </dxf>
    <dxf>
      <fill>
        <patternFill>
          <bgColor theme="5" tint="0.39994506668294322"/>
        </patternFill>
      </fill>
    </dxf>
    <dxf>
      <fill>
        <patternFill>
          <bgColor theme="9" tint="0.59996337778862885"/>
        </patternFill>
      </fill>
    </dxf>
    <dxf>
      <fill>
        <patternFill>
          <bgColor theme="7" tint="0.59996337778862885"/>
        </patternFill>
      </fill>
    </dxf>
    <dxf>
      <fill>
        <patternFill>
          <bgColor theme="5" tint="0.79998168889431442"/>
        </patternFill>
      </fill>
    </dxf>
    <dxf>
      <fill>
        <patternFill>
          <bgColor theme="5" tint="0.39994506668294322"/>
        </patternFill>
      </fill>
    </dxf>
    <dxf>
      <fill>
        <patternFill>
          <bgColor theme="5" tint="0.39994506668294322"/>
        </patternFill>
      </fill>
    </dxf>
    <dxf>
      <fill>
        <patternFill>
          <bgColor theme="9" tint="0.59996337778862885"/>
        </patternFill>
      </fill>
    </dxf>
    <dxf>
      <fill>
        <patternFill>
          <bgColor theme="5" tint="0.39994506668294322"/>
        </patternFill>
      </fill>
    </dxf>
    <dxf>
      <fill>
        <patternFill>
          <bgColor theme="5" tint="0.79998168889431442"/>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5" tint="0.79998168889431442"/>
        </patternFill>
      </fill>
    </dxf>
    <dxf>
      <fill>
        <patternFill>
          <bgColor theme="5" tint="0.39994506668294322"/>
        </patternFill>
      </fill>
    </dxf>
    <dxf>
      <fill>
        <patternFill>
          <bgColor theme="9" tint="0.59996337778862885"/>
        </patternFill>
      </fill>
    </dxf>
    <dxf>
      <fill>
        <patternFill>
          <bgColor theme="7" tint="0.59996337778862885"/>
        </patternFill>
      </fill>
    </dxf>
    <dxf>
      <fill>
        <patternFill>
          <bgColor theme="5" tint="0.79998168889431442"/>
        </patternFill>
      </fill>
    </dxf>
    <dxf>
      <fill>
        <patternFill>
          <bgColor theme="5" tint="0.39994506668294322"/>
        </patternFill>
      </fill>
    </dxf>
    <dxf>
      <font>
        <strike val="0"/>
        <outline val="0"/>
        <shadow val="0"/>
        <u val="none"/>
        <vertAlign val="baseline"/>
        <sz val="10"/>
        <name val="DM Sans 14pt"/>
        <scheme val="none"/>
      </font>
      <border diagonalUp="0" diagonalDown="0" outline="0">
        <left/>
        <right style="medium">
          <color indexed="64"/>
        </right>
        <top/>
        <bottom/>
      </border>
    </dxf>
    <dxf>
      <font>
        <b val="0"/>
        <i val="0"/>
        <strike val="0"/>
        <condense val="0"/>
        <extend val="0"/>
        <outline val="0"/>
        <shadow val="0"/>
        <u val="none"/>
        <vertAlign val="baseline"/>
        <sz val="11"/>
        <color auto="1"/>
        <name val="DM Sans 14pt"/>
        <scheme val="none"/>
      </font>
      <numFmt numFmtId="1" formatCode="0"/>
      <alignment horizontal="center" vertical="bottom" textRotation="0" wrapText="0" indent="0" justifyLastLine="0" shrinkToFit="0" readingOrder="0"/>
    </dxf>
    <dxf>
      <font>
        <strike val="0"/>
        <outline val="0"/>
        <shadow val="0"/>
        <u val="none"/>
        <vertAlign val="baseline"/>
        <sz val="10"/>
        <name val="DM Sans 14pt"/>
        <scheme val="none"/>
      </font>
      <numFmt numFmtId="1" formatCode="0"/>
      <alignment horizontal="center" vertical="bottom" textRotation="0" wrapText="0" indent="0" justifyLastLine="0" shrinkToFit="0" readingOrder="0"/>
      <border diagonalUp="0" diagonalDown="0" outline="0">
        <left/>
        <right style="medium">
          <color indexed="64"/>
        </right>
        <top/>
        <bottom/>
      </border>
    </dxf>
    <dxf>
      <font>
        <strike val="0"/>
        <outline val="0"/>
        <shadow val="0"/>
        <u val="none"/>
        <vertAlign val="baseline"/>
        <sz val="10"/>
        <name val="DM Sans 14pt"/>
        <scheme val="none"/>
      </font>
      <numFmt numFmtId="1" formatCode="0"/>
    </dxf>
    <dxf>
      <font>
        <strike val="0"/>
        <outline val="0"/>
        <shadow val="0"/>
        <u val="none"/>
        <vertAlign val="baseline"/>
        <sz val="10"/>
        <name val="DM Sans 14pt"/>
        <scheme val="none"/>
      </font>
      <numFmt numFmtId="1" formatCode="0"/>
    </dxf>
    <dxf>
      <font>
        <strike val="0"/>
        <outline val="0"/>
        <shadow val="0"/>
        <u val="none"/>
        <vertAlign val="baseline"/>
        <sz val="10"/>
        <name val="DM Sans 14pt"/>
        <scheme val="none"/>
      </font>
      <numFmt numFmtId="1" formatCode="0"/>
    </dxf>
    <dxf>
      <font>
        <strike val="0"/>
        <outline val="0"/>
        <shadow val="0"/>
        <u val="none"/>
        <vertAlign val="baseline"/>
        <sz val="10"/>
        <name val="DM Sans 14pt"/>
        <scheme val="none"/>
      </font>
    </dxf>
    <dxf>
      <font>
        <strike val="0"/>
        <outline val="0"/>
        <shadow val="0"/>
        <u val="none"/>
        <vertAlign val="baseline"/>
        <sz val="10"/>
        <name val="DM Sans 14pt"/>
        <scheme val="none"/>
      </font>
      <border diagonalUp="0" diagonalDown="0" outline="0">
        <left style="medium">
          <color indexed="64"/>
        </left>
        <right style="medium">
          <color indexed="64"/>
        </right>
        <top/>
        <bottom/>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name val="DM Sans 14pt"/>
        <scheme val="none"/>
      </font>
    </dxf>
    <dxf>
      <border outline="0">
        <bottom style="medium">
          <color indexed="64"/>
        </bottom>
      </border>
    </dxf>
    <dxf>
      <font>
        <b/>
        <i val="0"/>
        <strike val="0"/>
        <condense val="0"/>
        <extend val="0"/>
        <outline val="0"/>
        <shadow val="0"/>
        <u val="none"/>
        <vertAlign val="baseline"/>
        <sz val="12"/>
        <color auto="1"/>
        <name val="DM Sans 14pt"/>
        <scheme val="none"/>
      </font>
      <fill>
        <patternFill patternType="none">
          <fgColor indexed="64"/>
          <bgColor indexed="65"/>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DM Sans 14pt"/>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theme="6"/>
        </left>
        <right style="thin">
          <color theme="6"/>
        </right>
        <top style="thin">
          <color theme="6"/>
        </top>
        <bottom/>
      </border>
      <protection locked="0" hidden="0"/>
    </dxf>
    <dxf>
      <font>
        <b val="0"/>
        <i val="0"/>
        <strike val="0"/>
        <condense val="0"/>
        <extend val="0"/>
        <outline val="0"/>
        <shadow val="0"/>
        <u val="none"/>
        <vertAlign val="baseline"/>
        <sz val="11"/>
        <color theme="1"/>
        <name val="DM Sans 14pt"/>
        <scheme val="none"/>
      </font>
      <fill>
        <patternFill patternType="none">
          <fgColor indexed="64"/>
          <bgColor auto="1"/>
        </patternFill>
      </fill>
      <border diagonalUp="0" diagonalDown="0" outline="0">
        <left style="thin">
          <color theme="6"/>
        </left>
        <right style="thin">
          <color theme="6"/>
        </right>
        <top style="thin">
          <color theme="6"/>
        </top>
        <bottom/>
      </border>
      <protection locked="0" hidden="0"/>
    </dxf>
    <dxf>
      <font>
        <b val="0"/>
        <i val="0"/>
        <strike val="0"/>
        <condense val="0"/>
        <extend val="0"/>
        <outline val="0"/>
        <shadow val="0"/>
        <u val="none"/>
        <vertAlign val="baseline"/>
        <sz val="11"/>
        <color theme="1"/>
        <name val="DM Sans 14pt"/>
        <scheme val="none"/>
      </font>
      <fill>
        <patternFill patternType="none">
          <fgColor indexed="64"/>
          <bgColor auto="1"/>
        </patternFill>
      </fill>
      <border diagonalUp="0" diagonalDown="0" outline="0">
        <left style="thin">
          <color theme="6"/>
        </left>
        <right/>
        <top style="thin">
          <color theme="6"/>
        </top>
        <bottom/>
      </border>
      <protection locked="0" hidden="0"/>
    </dxf>
    <dxf>
      <font>
        <b val="0"/>
        <i val="0"/>
        <strike val="0"/>
        <condense val="0"/>
        <extend val="0"/>
        <outline val="0"/>
        <shadow val="0"/>
        <u val="none"/>
        <vertAlign val="baseline"/>
        <sz val="11"/>
        <color theme="1"/>
        <name val="DM Sans 14pt"/>
        <scheme val="none"/>
      </font>
      <numFmt numFmtId="1" formatCode="0"/>
      <fill>
        <patternFill patternType="none">
          <fgColor indexed="64"/>
          <bgColor auto="1"/>
        </patternFill>
      </fill>
      <alignment horizontal="left" vertical="bottom" textRotation="0" wrapText="1" indent="0" justifyLastLine="0" shrinkToFit="0" readingOrder="0"/>
      <border diagonalUp="0" diagonalDown="0" outline="0">
        <left style="thin">
          <color theme="6"/>
        </left>
        <right/>
        <top style="thin">
          <color theme="6"/>
        </top>
        <bottom/>
      </border>
    </dxf>
    <dxf>
      <font>
        <b val="0"/>
        <i val="0"/>
        <strike val="0"/>
        <condense val="0"/>
        <extend val="0"/>
        <outline val="0"/>
        <shadow val="0"/>
        <u val="none"/>
        <vertAlign val="baseline"/>
        <sz val="11"/>
        <color theme="1"/>
        <name val="DM Sans 14pt"/>
        <scheme val="none"/>
      </font>
      <numFmt numFmtId="1" formatCode="0"/>
      <fill>
        <patternFill patternType="none">
          <fgColor indexed="64"/>
          <bgColor auto="1"/>
        </patternFill>
      </fill>
      <alignment horizontal="left" vertical="bottom" textRotation="0" wrapText="1" indent="0" justifyLastLine="0" shrinkToFit="0" readingOrder="0"/>
      <border diagonalUp="0" diagonalDown="0" outline="0">
        <left style="thin">
          <color theme="6"/>
        </left>
        <right/>
        <top style="thin">
          <color theme="6"/>
        </top>
        <bottom/>
      </border>
    </dxf>
    <dxf>
      <font>
        <b val="0"/>
        <i val="0"/>
        <strike val="0"/>
        <condense val="0"/>
        <extend val="0"/>
        <outline val="0"/>
        <shadow val="0"/>
        <u val="none"/>
        <vertAlign val="baseline"/>
        <sz val="11"/>
        <color theme="1"/>
        <name val="DM Sans 14pt"/>
        <scheme val="none"/>
      </font>
      <numFmt numFmtId="1" formatCode="0"/>
      <fill>
        <patternFill patternType="none">
          <fgColor indexed="64"/>
          <bgColor auto="1"/>
        </patternFill>
      </fill>
      <alignment horizontal="left" vertical="bottom" textRotation="0" wrapText="1" indent="0" justifyLastLine="0" shrinkToFit="0" readingOrder="0"/>
      <border diagonalUp="0" diagonalDown="0" outline="0">
        <left style="thin">
          <color theme="6"/>
        </left>
        <right/>
        <top style="thin">
          <color theme="6"/>
        </top>
        <bottom/>
      </border>
    </dxf>
    <dxf>
      <font>
        <b val="0"/>
        <i val="0"/>
        <strike val="0"/>
        <condense val="0"/>
        <extend val="0"/>
        <outline val="0"/>
        <shadow val="0"/>
        <u val="none"/>
        <vertAlign val="baseline"/>
        <sz val="11"/>
        <color theme="1"/>
        <name val="DM Sans 14pt"/>
        <scheme val="none"/>
      </font>
      <numFmt numFmtId="1" formatCode="0"/>
      <fill>
        <patternFill patternType="none">
          <fgColor indexed="64"/>
          <bgColor auto="1"/>
        </patternFill>
      </fill>
      <alignment horizontal="left" vertical="bottom" textRotation="0" wrapText="1" indent="0" justifyLastLine="0" shrinkToFit="0" readingOrder="0"/>
      <border diagonalUp="0" diagonalDown="0">
        <left style="thin">
          <color theme="6"/>
        </left>
        <right/>
        <top style="thin">
          <color theme="6"/>
        </top>
        <bottom/>
      </border>
      <protection locked="0" hidden="0"/>
    </dxf>
    <dxf>
      <font>
        <b val="0"/>
        <i val="0"/>
        <strike val="0"/>
        <condense val="0"/>
        <extend val="0"/>
        <outline val="0"/>
        <shadow val="0"/>
        <u val="none"/>
        <vertAlign val="baseline"/>
        <sz val="11"/>
        <color theme="1"/>
        <name val="DM Sans 14pt"/>
        <scheme val="none"/>
      </font>
      <numFmt numFmtId="1" formatCode="0"/>
      <fill>
        <patternFill patternType="none">
          <fgColor indexed="64"/>
          <bgColor auto="1"/>
        </patternFill>
      </fill>
      <alignment horizontal="left" vertical="bottom" textRotation="0" wrapText="1" indent="0" justifyLastLine="0" shrinkToFit="0" readingOrder="0"/>
      <border diagonalUp="0" diagonalDown="0" outline="0">
        <left style="thin">
          <color theme="6"/>
        </left>
        <right/>
        <top style="thin">
          <color theme="6"/>
        </top>
        <bottom/>
      </border>
    </dxf>
    <dxf>
      <font>
        <b val="0"/>
        <i val="0"/>
        <strike val="0"/>
        <condense val="0"/>
        <extend val="0"/>
        <outline val="0"/>
        <shadow val="0"/>
        <u val="none"/>
        <vertAlign val="baseline"/>
        <sz val="11"/>
        <color theme="1"/>
        <name val="DM Sans 14pt"/>
        <scheme val="none"/>
      </font>
      <numFmt numFmtId="1" formatCode="0"/>
      <fill>
        <patternFill patternType="none">
          <fgColor indexed="64"/>
          <bgColor auto="1"/>
        </patternFill>
      </fill>
      <alignment horizontal="left" vertical="bottom" textRotation="0" wrapText="1" indent="0" justifyLastLine="0" shrinkToFit="0" readingOrder="0"/>
      <border diagonalUp="0" diagonalDown="0">
        <left style="thin">
          <color theme="6"/>
        </left>
        <right/>
        <top style="thin">
          <color theme="6"/>
        </top>
        <bottom/>
      </border>
      <protection locked="0" hidden="0"/>
    </dxf>
    <dxf>
      <font>
        <b val="0"/>
        <i val="0"/>
        <strike val="0"/>
        <condense val="0"/>
        <extend val="0"/>
        <outline val="0"/>
        <shadow val="0"/>
        <u val="none"/>
        <vertAlign val="baseline"/>
        <sz val="11"/>
        <color theme="1"/>
        <name val="DM Sans 14pt"/>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theme="6"/>
        </left>
        <right/>
        <top style="thin">
          <color theme="6"/>
        </top>
        <bottom/>
      </border>
      <protection locked="0" hidden="0"/>
    </dxf>
    <dxf>
      <font>
        <b val="0"/>
        <i val="0"/>
        <strike val="0"/>
        <condense val="0"/>
        <extend val="0"/>
        <outline val="0"/>
        <shadow val="0"/>
        <u val="none"/>
        <vertAlign val="baseline"/>
        <sz val="11"/>
        <color theme="1"/>
        <name val="DM Sans 14pt"/>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theme="6"/>
        </left>
        <right/>
        <top style="thin">
          <color theme="6"/>
        </top>
        <bottom/>
      </border>
    </dxf>
    <dxf>
      <border outline="0">
        <bottom style="thin">
          <color theme="6"/>
        </bottom>
      </border>
    </dxf>
    <dxf>
      <fill>
        <patternFill patternType="none">
          <fgColor indexed="64"/>
          <bgColor auto="1"/>
        </patternFill>
      </fill>
    </dxf>
    <dxf>
      <font>
        <b/>
        <i val="0"/>
        <strike val="0"/>
        <condense val="0"/>
        <extend val="0"/>
        <outline val="0"/>
        <shadow val="0"/>
        <u val="none"/>
        <vertAlign val="baseline"/>
        <sz val="14"/>
        <color theme="0"/>
        <name val="DM Sans 14pt"/>
        <scheme val="none"/>
      </font>
      <numFmt numFmtId="30" formatCode="@"/>
      <fill>
        <patternFill patternType="solid">
          <fgColor theme="4"/>
          <bgColor rgb="FF4F0433"/>
        </patternFill>
      </fill>
      <alignment horizontal="center" vertical="center" textRotation="0" wrapText="0" indent="0" justifyLastLine="0" shrinkToFit="0" readingOrder="0"/>
      <border diagonalUp="0" diagonalDown="0" outline="0">
        <left style="thin">
          <color rgb="FFFEEEEB"/>
        </left>
        <right style="thin">
          <color rgb="FFFEEEEB"/>
        </right>
        <top/>
        <bottom/>
      </border>
    </dxf>
    <dxf>
      <font>
        <b val="0"/>
        <i val="0"/>
        <strike val="0"/>
        <condense val="0"/>
        <extend val="0"/>
        <outline val="0"/>
        <shadow val="0"/>
        <u val="none"/>
        <vertAlign val="baseline"/>
        <sz val="11"/>
        <color theme="1"/>
        <name val="DM Sans 14pt"/>
        <scheme val="none"/>
      </font>
      <fill>
        <patternFill patternType="solid">
          <fgColor theme="6" tint="0.79998168889431442"/>
          <bgColor theme="6" tint="0.79998168889431442"/>
        </patternFill>
      </fill>
      <alignment horizontal="general" vertical="bottom" textRotation="0" wrapText="1" indent="0" justifyLastLine="0" shrinkToFit="0" readingOrder="0"/>
      <border diagonalUp="0" diagonalDown="0" outline="0">
        <left style="thin">
          <color theme="6"/>
        </left>
        <right style="thin">
          <color theme="6"/>
        </right>
        <top style="thin">
          <color theme="6"/>
        </top>
        <bottom/>
      </border>
      <protection locked="0" hidden="0"/>
    </dxf>
    <dxf>
      <font>
        <b val="0"/>
        <i val="0"/>
        <strike val="0"/>
        <condense val="0"/>
        <extend val="0"/>
        <outline val="0"/>
        <shadow val="0"/>
        <u val="none"/>
        <vertAlign val="baseline"/>
        <sz val="11"/>
        <color theme="1"/>
        <name val="DM Sans 14pt"/>
        <scheme val="none"/>
      </font>
      <numFmt numFmtId="1" formatCode="0"/>
      <fill>
        <patternFill patternType="solid">
          <fgColor theme="6" tint="0.79998168889431442"/>
          <bgColor theme="6" tint="0.79998168889431442"/>
        </patternFill>
      </fill>
      <alignment horizontal="left" vertical="bottom" textRotation="0" wrapText="1" indent="0" justifyLastLine="0" shrinkToFit="0" readingOrder="0"/>
      <border diagonalUp="0" diagonalDown="0" outline="0">
        <left style="thin">
          <color theme="6"/>
        </left>
        <right style="thin">
          <color theme="6"/>
        </right>
        <top style="thin">
          <color theme="6"/>
        </top>
        <bottom/>
      </border>
      <protection locked="0" hidden="0"/>
    </dxf>
    <dxf>
      <font>
        <b val="0"/>
        <i val="0"/>
        <strike val="0"/>
        <condense val="0"/>
        <extend val="0"/>
        <outline val="0"/>
        <shadow val="0"/>
        <u val="none"/>
        <vertAlign val="baseline"/>
        <sz val="11"/>
        <color theme="1"/>
        <name val="DM Sans 14pt"/>
        <scheme val="none"/>
      </font>
      <numFmt numFmtId="1" formatCode="0"/>
      <fill>
        <patternFill patternType="solid">
          <fgColor theme="6" tint="0.79998168889431442"/>
          <bgColor theme="6" tint="0.79998168889431442"/>
        </patternFill>
      </fill>
      <alignment horizontal="left" vertical="bottom" textRotation="0" wrapText="1" indent="0" justifyLastLine="0" shrinkToFit="0" readingOrder="0"/>
      <border diagonalUp="0" diagonalDown="0">
        <left style="thin">
          <color theme="6"/>
        </left>
        <right/>
        <top style="thin">
          <color theme="6"/>
        </top>
        <bottom/>
        <vertical/>
        <horizontal/>
      </border>
      <protection locked="0" hidden="0"/>
    </dxf>
    <dxf>
      <font>
        <b val="0"/>
        <i val="0"/>
        <strike val="0"/>
        <condense val="0"/>
        <extend val="0"/>
        <outline val="0"/>
        <shadow val="0"/>
        <u val="none"/>
        <vertAlign val="baseline"/>
        <sz val="11"/>
        <color theme="1"/>
        <name val="DM Sans 14pt"/>
        <scheme val="none"/>
      </font>
      <numFmt numFmtId="1" formatCode="0"/>
      <fill>
        <patternFill patternType="solid">
          <fgColor theme="6" tint="0.79998168889431442"/>
          <bgColor theme="6" tint="0.79998168889431442"/>
        </patternFill>
      </fill>
      <alignment horizontal="left" vertical="bottom" textRotation="0" wrapText="1" indent="0" justifyLastLine="0" shrinkToFit="0" readingOrder="0"/>
      <border diagonalUp="0" diagonalDown="0">
        <left style="thin">
          <color theme="6"/>
        </left>
        <right/>
        <top style="thin">
          <color theme="6"/>
        </top>
        <bottom/>
        <vertical/>
        <horizontal/>
      </border>
      <protection locked="0" hidden="0"/>
    </dxf>
    <dxf>
      <font>
        <b val="0"/>
        <i val="0"/>
        <strike val="0"/>
        <condense val="0"/>
        <extend val="0"/>
        <outline val="0"/>
        <shadow val="0"/>
        <u val="none"/>
        <vertAlign val="baseline"/>
        <sz val="11"/>
        <color theme="1"/>
        <name val="DM Sans 14pt"/>
        <scheme val="none"/>
      </font>
      <numFmt numFmtId="1" formatCode="0"/>
      <fill>
        <patternFill patternType="solid">
          <fgColor theme="6" tint="0.79998168889431442"/>
          <bgColor theme="6" tint="0.79998168889431442"/>
        </patternFill>
      </fill>
      <alignment horizontal="left" vertical="bottom" textRotation="0" wrapText="1" indent="0" justifyLastLine="0" shrinkToFit="0" readingOrder="0"/>
      <border diagonalUp="0" diagonalDown="0">
        <left style="thin">
          <color theme="6"/>
        </left>
        <right/>
        <top style="thin">
          <color theme="6"/>
        </top>
        <bottom/>
        <vertical/>
        <horizontal/>
      </border>
      <protection locked="0" hidden="0"/>
    </dxf>
    <dxf>
      <font>
        <b val="0"/>
        <i val="0"/>
        <strike val="0"/>
        <condense val="0"/>
        <extend val="0"/>
        <outline val="0"/>
        <shadow val="0"/>
        <u val="none"/>
        <vertAlign val="baseline"/>
        <sz val="11"/>
        <color theme="1"/>
        <name val="DM Sans 14pt"/>
        <scheme val="none"/>
      </font>
      <fill>
        <patternFill patternType="solid">
          <fgColor theme="6" tint="0.79998168889431442"/>
          <bgColor theme="6" tint="0.79998168889431442"/>
        </patternFill>
      </fill>
      <alignment horizontal="left" vertical="bottom" textRotation="0" wrapText="1" indent="0" justifyLastLine="0" shrinkToFit="0" readingOrder="0"/>
      <border diagonalUp="0" diagonalDown="0">
        <left style="thin">
          <color theme="6"/>
        </left>
        <right/>
        <top style="thin">
          <color theme="6"/>
        </top>
        <bottom/>
        <vertical/>
        <horizontal/>
      </border>
      <protection locked="0" hidden="0"/>
    </dxf>
    <dxf>
      <font>
        <b val="0"/>
        <i val="0"/>
        <strike val="0"/>
        <condense val="0"/>
        <extend val="0"/>
        <outline val="0"/>
        <shadow val="0"/>
        <u val="none"/>
        <vertAlign val="baseline"/>
        <sz val="11"/>
        <color theme="1"/>
        <name val="DM Sans 14pt"/>
        <scheme val="none"/>
      </font>
      <fill>
        <patternFill patternType="solid">
          <fgColor theme="6" tint="0.79998168889431442"/>
          <bgColor theme="6" tint="0.79998168889431442"/>
        </patternFill>
      </fill>
      <alignment horizontal="general" vertical="bottom" textRotation="0" wrapText="1" indent="0" justifyLastLine="0" shrinkToFit="0" readingOrder="0"/>
      <border diagonalUp="0" diagonalDown="0">
        <left style="thin">
          <color theme="6"/>
        </left>
        <right/>
        <top style="thin">
          <color theme="6"/>
        </top>
        <bottom/>
        <vertical/>
        <horizontal/>
      </border>
      <protection locked="0" hidden="0"/>
    </dxf>
    <dxf>
      <font>
        <b val="0"/>
        <i val="0"/>
        <strike val="0"/>
        <condense val="0"/>
        <extend val="0"/>
        <outline val="0"/>
        <shadow val="0"/>
        <u val="none"/>
        <vertAlign val="baseline"/>
        <sz val="11"/>
        <color theme="1"/>
        <name val="DM Sans 14pt"/>
        <scheme val="none"/>
      </font>
      <fill>
        <patternFill patternType="solid">
          <fgColor theme="6" tint="0.79998168889431442"/>
          <bgColor theme="6" tint="0.79998168889431442"/>
        </patternFill>
      </fill>
      <alignment horizontal="general" vertical="bottom" textRotation="0" wrapText="1" indent="0" justifyLastLine="0" shrinkToFit="0" readingOrder="0"/>
      <border diagonalUp="0" diagonalDown="0">
        <left style="thin">
          <color theme="6"/>
        </left>
        <right/>
        <top style="thin">
          <color theme="6"/>
        </top>
        <bottom/>
        <vertical/>
        <horizontal/>
      </border>
      <protection locked="0" hidden="0"/>
    </dxf>
    <dxf>
      <border outline="0">
        <top style="thin">
          <color theme="6"/>
        </top>
      </border>
    </dxf>
    <dxf>
      <border outline="0">
        <top style="thin">
          <color theme="4" tint="0.39997558519241921"/>
        </top>
        <bottom style="thin">
          <color theme="6"/>
        </bottom>
      </border>
    </dxf>
    <dxf>
      <font>
        <b val="0"/>
        <i val="0"/>
        <strike val="0"/>
        <condense val="0"/>
        <extend val="0"/>
        <outline val="0"/>
        <shadow val="0"/>
        <u val="none"/>
        <vertAlign val="baseline"/>
        <sz val="11"/>
        <color theme="1"/>
        <name val="DM Sans 14pt"/>
        <scheme val="none"/>
      </font>
      <fill>
        <patternFill patternType="solid">
          <fgColor theme="6" tint="0.79998168889431442"/>
          <bgColor theme="6" tint="0.79998168889431442"/>
        </patternFill>
      </fill>
      <alignment horizontal="left" vertical="bottom" textRotation="0" wrapText="1" indent="0" justifyLastLine="0" shrinkToFit="0" readingOrder="0"/>
      <protection locked="0" hidden="0"/>
    </dxf>
    <dxf>
      <border outline="0">
        <bottom style="thin">
          <color rgb="FFFEEEEB"/>
        </bottom>
      </border>
    </dxf>
    <dxf>
      <font>
        <b/>
        <i val="0"/>
        <strike val="0"/>
        <condense val="0"/>
        <extend val="0"/>
        <outline val="0"/>
        <shadow val="0"/>
        <u val="none"/>
        <vertAlign val="baseline"/>
        <sz val="14"/>
        <color theme="0"/>
        <name val="DM Sans 14pt"/>
        <scheme val="none"/>
      </font>
      <numFmt numFmtId="30" formatCode="@"/>
      <fill>
        <patternFill patternType="solid">
          <fgColor theme="4"/>
          <bgColor rgb="FF4F0433"/>
        </patternFill>
      </fill>
      <alignment horizontal="center" vertical="center" textRotation="0" wrapText="1" indent="0" justifyLastLine="0" shrinkToFit="0" readingOrder="0"/>
      <border diagonalUp="0" diagonalDown="0" outline="0">
        <left style="thin">
          <color rgb="FFFEEEEB"/>
        </left>
        <right style="thin">
          <color rgb="FFFEEEEB"/>
        </right>
        <top/>
        <bottom/>
      </border>
    </dxf>
    <dxf>
      <font>
        <b val="0"/>
        <i val="0"/>
        <strike val="0"/>
        <condense val="0"/>
        <extend val="0"/>
        <outline val="0"/>
        <shadow val="0"/>
        <u val="none"/>
        <vertAlign val="baseline"/>
        <sz val="11"/>
        <color theme="1"/>
        <name val="DM Sans 14pt"/>
        <scheme val="none"/>
      </font>
      <border diagonalUp="0" diagonalDown="0">
        <left style="thin">
          <color theme="6"/>
        </left>
        <right style="thin">
          <color theme="6"/>
        </right>
        <top style="thin">
          <color theme="6"/>
        </top>
        <bottom/>
        <vertical/>
        <horizontal/>
      </border>
      <protection locked="0" hidden="0"/>
    </dxf>
    <dxf>
      <font>
        <b val="0"/>
        <i val="0"/>
        <strike val="0"/>
        <condense val="0"/>
        <extend val="0"/>
        <outline val="0"/>
        <shadow val="0"/>
        <u val="none"/>
        <vertAlign val="baseline"/>
        <sz val="11"/>
        <color theme="1"/>
        <name val="DM Sans 14pt"/>
        <scheme val="none"/>
      </font>
      <numFmt numFmtId="1" formatCode="0"/>
      <alignment horizontal="left" vertical="bottom" textRotation="0" wrapText="1" indent="0" justifyLastLine="0" shrinkToFit="0" readingOrder="0"/>
      <border diagonalUp="0" diagonalDown="0">
        <left style="thin">
          <color theme="6"/>
        </left>
        <right/>
        <top style="thin">
          <color theme="6"/>
        </top>
        <bottom/>
        <vertical/>
        <horizontal/>
      </border>
      <protection locked="0" hidden="0"/>
    </dxf>
    <dxf>
      <font>
        <b val="0"/>
        <i val="0"/>
        <strike val="0"/>
        <condense val="0"/>
        <extend val="0"/>
        <outline val="0"/>
        <shadow val="0"/>
        <u val="none"/>
        <vertAlign val="baseline"/>
        <sz val="11"/>
        <color theme="1"/>
        <name val="DM Sans 14pt"/>
        <scheme val="none"/>
      </font>
      <numFmt numFmtId="1" formatCode="0"/>
      <alignment horizontal="left" vertical="bottom" textRotation="0" wrapText="1" indent="0" justifyLastLine="0" shrinkToFit="0" readingOrder="0"/>
      <border diagonalUp="0" diagonalDown="0">
        <left style="thin">
          <color theme="6"/>
        </left>
        <right/>
        <top style="thin">
          <color theme="6"/>
        </top>
        <bottom/>
        <vertical/>
        <horizontal/>
      </border>
      <protection locked="1" hidden="0"/>
    </dxf>
    <dxf>
      <font>
        <b val="0"/>
        <i val="0"/>
        <strike val="0"/>
        <condense val="0"/>
        <extend val="0"/>
        <outline val="0"/>
        <shadow val="0"/>
        <u val="none"/>
        <vertAlign val="baseline"/>
        <sz val="11"/>
        <color theme="1"/>
        <name val="DM Sans 14pt"/>
        <scheme val="none"/>
      </font>
      <numFmt numFmtId="1" formatCode="0"/>
      <alignment horizontal="left" vertical="bottom" textRotation="0" wrapText="1" indent="0" justifyLastLine="0" shrinkToFit="0" readingOrder="0"/>
      <border diagonalUp="0" diagonalDown="0">
        <left style="thin">
          <color theme="6"/>
        </left>
        <right/>
        <top style="thin">
          <color theme="6"/>
        </top>
        <bottom/>
        <vertical/>
        <horizontal/>
      </border>
      <protection locked="1" hidden="0"/>
    </dxf>
    <dxf>
      <font>
        <b val="0"/>
        <i val="0"/>
        <strike val="0"/>
        <condense val="0"/>
        <extend val="0"/>
        <outline val="0"/>
        <shadow val="0"/>
        <u val="none"/>
        <vertAlign val="baseline"/>
        <sz val="11"/>
        <color theme="1"/>
        <name val="DM Sans 14pt"/>
        <scheme val="none"/>
      </font>
      <numFmt numFmtId="1" formatCode="0"/>
      <alignment horizontal="left" vertical="bottom" textRotation="0" wrapText="1" indent="0" justifyLastLine="0" shrinkToFit="0" readingOrder="0"/>
      <border diagonalUp="0" diagonalDown="0">
        <left style="thin">
          <color theme="6"/>
        </left>
        <right/>
        <top style="thin">
          <color theme="6"/>
        </top>
        <bottom/>
        <vertical/>
        <horizontal/>
      </border>
      <protection locked="1" hidden="0"/>
    </dxf>
    <dxf>
      <font>
        <b val="0"/>
        <i val="0"/>
        <strike val="0"/>
        <condense val="0"/>
        <extend val="0"/>
        <outline val="0"/>
        <shadow val="0"/>
        <u val="none"/>
        <vertAlign val="baseline"/>
        <sz val="11"/>
        <color theme="1"/>
        <name val="DM Sans 14pt"/>
        <scheme val="none"/>
      </font>
      <numFmt numFmtId="0" formatCode="General"/>
      <alignment horizontal="left" vertical="bottom" textRotation="0" wrapText="1" indent="0" justifyLastLine="0" shrinkToFit="0" readingOrder="0"/>
      <border diagonalUp="0" diagonalDown="0">
        <left style="thin">
          <color theme="6"/>
        </left>
        <right/>
        <top style="thin">
          <color theme="6"/>
        </top>
        <bottom/>
        <vertical/>
        <horizontal/>
      </border>
      <protection locked="1" hidden="0"/>
    </dxf>
    <dxf>
      <font>
        <b val="0"/>
        <i val="0"/>
        <strike val="0"/>
        <condense val="0"/>
        <extend val="0"/>
        <outline val="0"/>
        <shadow val="0"/>
        <u val="none"/>
        <vertAlign val="baseline"/>
        <sz val="11"/>
        <color theme="1"/>
        <name val="DM Sans 14pt"/>
        <scheme val="none"/>
      </font>
      <numFmt numFmtId="0" formatCode="General"/>
      <alignment horizontal="general" vertical="bottom" textRotation="0" wrapText="1" indent="0" justifyLastLine="0" shrinkToFit="0" readingOrder="0"/>
      <border diagonalUp="0" diagonalDown="0">
        <left style="thin">
          <color theme="6"/>
        </left>
        <right/>
        <top style="thin">
          <color theme="6"/>
        </top>
        <bottom/>
        <vertical/>
        <horizontal/>
      </border>
      <protection locked="1" hidden="0"/>
    </dxf>
    <dxf>
      <font>
        <b val="0"/>
        <i val="0"/>
        <strike val="0"/>
        <condense val="0"/>
        <extend val="0"/>
        <outline val="0"/>
        <shadow val="0"/>
        <u val="none"/>
        <vertAlign val="baseline"/>
        <sz val="11"/>
        <color theme="1"/>
        <name val="DM Sans 14pt"/>
        <scheme val="none"/>
      </font>
      <alignment horizontal="general" vertical="bottom" textRotation="0" wrapText="1" indent="0" justifyLastLine="0" shrinkToFit="0" readingOrder="0"/>
      <border diagonalUp="0" diagonalDown="0">
        <left style="thin">
          <color theme="6"/>
        </left>
        <right/>
        <top style="thin">
          <color theme="6"/>
        </top>
        <bottom/>
        <vertical/>
        <horizontal/>
      </border>
      <protection locked="0" hidden="0"/>
    </dxf>
    <dxf>
      <border outline="0">
        <top style="thin">
          <color theme="6"/>
        </top>
      </border>
    </dxf>
    <dxf>
      <border outline="0">
        <bottom style="thin">
          <color theme="6"/>
        </bottom>
      </border>
    </dxf>
    <dxf>
      <font>
        <b val="0"/>
        <i val="0"/>
        <strike val="0"/>
        <condense val="0"/>
        <extend val="0"/>
        <outline val="0"/>
        <shadow val="0"/>
        <u val="none"/>
        <vertAlign val="baseline"/>
        <sz val="11"/>
        <color theme="1"/>
        <name val="DM Sans 14pt"/>
        <scheme val="none"/>
      </font>
      <numFmt numFmtId="30" formatCode="@"/>
      <alignment horizontal="left" vertical="bottom" textRotation="0" wrapText="1" indent="0" justifyLastLine="0" shrinkToFit="0" readingOrder="0"/>
      <protection locked="0" hidden="0"/>
    </dxf>
    <dxf>
      <border outline="0">
        <bottom style="thin">
          <color rgb="FFFEEEEB"/>
        </bottom>
      </border>
    </dxf>
    <dxf>
      <font>
        <b/>
        <i val="0"/>
        <strike val="0"/>
        <condense val="0"/>
        <extend val="0"/>
        <outline val="0"/>
        <shadow val="0"/>
        <u val="none"/>
        <vertAlign val="baseline"/>
        <sz val="14"/>
        <color theme="0"/>
        <name val="DM Sans 14pt"/>
        <scheme val="none"/>
      </font>
      <numFmt numFmtId="30" formatCode="@"/>
      <fill>
        <patternFill patternType="solid">
          <fgColor theme="4"/>
          <bgColor rgb="FF4F0433"/>
        </patternFill>
      </fill>
      <alignment horizontal="center" vertical="center" textRotation="0" wrapText="1" indent="0" justifyLastLine="0" shrinkToFit="0" readingOrder="0"/>
      <border diagonalUp="0" diagonalDown="0">
        <left style="thin">
          <color rgb="FFFEEEEB"/>
        </left>
        <right style="thin">
          <color rgb="FFFEEEEB"/>
        </right>
        <top/>
        <bottom/>
      </border>
      <protection locked="1" hidden="0"/>
    </dxf>
  </dxfs>
  <tableStyles count="0" defaultTableStyle="TableStyleMedium2" defaultPivotStyle="PivotStyleLight16"/>
  <colors>
    <mruColors>
      <color rgb="FF4F0433"/>
      <color rgb="FFFF876F"/>
      <color rgb="FF808080"/>
      <color rgb="FFE7E6E6"/>
      <color rgb="FFC6EFCE"/>
      <color rgb="FF006100"/>
      <color rgb="FFFEEEEB"/>
      <color rgb="FF132631"/>
      <color rgb="FFD3AB8B"/>
      <color rgb="FF97C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114299</xdr:colOff>
      <xdr:row>2</xdr:row>
      <xdr:rowOff>6349</xdr:rowOff>
    </xdr:from>
    <xdr:to>
      <xdr:col>14</xdr:col>
      <xdr:colOff>266699</xdr:colOff>
      <xdr:row>43</xdr:row>
      <xdr:rowOff>285750</xdr:rowOff>
    </xdr:to>
    <xdr:sp macro="" textlink="">
      <xdr:nvSpPr>
        <xdr:cNvPr id="2" name="TextBox 1">
          <a:extLst>
            <a:ext uri="{FF2B5EF4-FFF2-40B4-BE49-F238E27FC236}">
              <a16:creationId xmlns:a16="http://schemas.microsoft.com/office/drawing/2014/main" id="{A46E2838-F514-6F28-79EB-979BDB652A5C}"/>
            </a:ext>
          </a:extLst>
        </xdr:cNvPr>
        <xdr:cNvSpPr txBox="1"/>
      </xdr:nvSpPr>
      <xdr:spPr>
        <a:xfrm>
          <a:off x="733424" y="855662"/>
          <a:ext cx="9002713" cy="74390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800" b="1"/>
            <a:t>Praktiskt</a:t>
          </a:r>
          <a:r>
            <a:rPr lang="sv-SE" sz="1800" b="1" baseline="0"/>
            <a:t> informationssäkerhetsarbete vid KI - fyra enkla steg</a:t>
          </a:r>
        </a:p>
        <a:p>
          <a:r>
            <a:rPr lang="sv-SE" sz="1100"/>
            <a:t>Som</a:t>
          </a:r>
          <a:r>
            <a:rPr lang="sv-SE" sz="1100" baseline="0"/>
            <a:t> myndighet måste KI säkerställa att </a:t>
          </a:r>
          <a:r>
            <a:rPr lang="sv-SE" sz="1100">
              <a:solidFill>
                <a:schemeClr val="dk1"/>
              </a:solidFill>
              <a:effectLst/>
              <a:latin typeface="+mn-lt"/>
              <a:ea typeface="+mn-ea"/>
              <a:cs typeface="+mn-cs"/>
            </a:rPr>
            <a:t>informationssäkerhetsarbetet utförs systematiskt och riskbaserat. </a:t>
          </a:r>
          <a:r>
            <a:rPr lang="sv-SE" sz="1100" baseline="0">
              <a:solidFill>
                <a:schemeClr val="dk1"/>
              </a:solidFill>
              <a:effectLst/>
              <a:latin typeface="+mn-lt"/>
              <a:ea typeface="+mn-ea"/>
              <a:cs typeface="+mn-cs"/>
            </a:rPr>
            <a:t>Det gäller i alla situationer då anställda på KI hanterar information, t.ex. vid inköp och upphandlingar, utveckling, drift och förvaltning, forskningsprojekt och etablerande av nya samverkansorgan. Praktiskt ska detta ske i fyra steg:</a:t>
          </a:r>
          <a:endParaRPr lang="sv-SE" sz="1100"/>
        </a:p>
        <a:p>
          <a:endParaRPr lang="sv-SE" sz="1100"/>
        </a:p>
        <a:p>
          <a:r>
            <a:rPr lang="sv-SE" sz="1100"/>
            <a:t>1. Klassa information</a:t>
          </a:r>
          <a:r>
            <a:rPr lang="sv-SE" sz="1100" baseline="0"/>
            <a:t> och informationstillgångar genom att bedöma hur viktig och skyddsvärd dessa är för verksamheten med avseende på konfidentialitet (sekretess), riktighet , tillgänglighet och spårbarhet.</a:t>
          </a:r>
        </a:p>
        <a:p>
          <a:r>
            <a:rPr lang="sv-SE" sz="1100" baseline="0"/>
            <a:t>2. Identifiera, analysera och värdera risker.</a:t>
          </a:r>
        </a:p>
        <a:p>
          <a:r>
            <a:rPr lang="sv-SE" sz="1100" baseline="0"/>
            <a:t>3. Identifiera, kravställa och införa säkerhetsåtgärder</a:t>
          </a:r>
        </a:p>
        <a:p>
          <a:r>
            <a:rPr lang="sv-SE" sz="1100" baseline="0"/>
            <a:t>4. Löpande utvärdera införda säkerhetsåtgärder och utföra anpassningar vid behov.</a:t>
          </a:r>
        </a:p>
        <a:p>
          <a:endParaRPr lang="sv-SE" sz="1100" baseline="0"/>
        </a:p>
        <a:p>
          <a:endParaRPr lang="sv-SE" sz="1100" baseline="0"/>
        </a:p>
        <a:p>
          <a:endParaRPr lang="sv-SE" sz="1100" baseline="0"/>
        </a:p>
        <a:p>
          <a:endParaRPr lang="sv-SE" sz="1100" baseline="0"/>
        </a:p>
        <a:p>
          <a:endParaRPr lang="sv-SE" sz="1100" baseline="0"/>
        </a:p>
        <a:p>
          <a:endParaRPr lang="sv-SE" sz="1100" baseline="0"/>
        </a:p>
        <a:p>
          <a:endParaRPr lang="sv-SE" sz="1100" baseline="0"/>
        </a:p>
        <a:p>
          <a:endParaRPr lang="sv-SE" sz="1100" baseline="0"/>
        </a:p>
        <a:p>
          <a:endParaRPr lang="sv-SE" sz="1100" baseline="0"/>
        </a:p>
        <a:p>
          <a:endParaRPr lang="sv-SE" sz="1100" baseline="0"/>
        </a:p>
        <a:p>
          <a:r>
            <a:rPr lang="sv-SE" sz="1100"/>
            <a:t>Detta</a:t>
          </a:r>
          <a:r>
            <a:rPr lang="sv-SE" sz="1100" baseline="0"/>
            <a:t> dokument innehåller verktyg för att kunna utföra de fyra stegen ovan och återfinns i flikarna i denna arbetsbok. Instruktioner för varje steg beskrivs nedan:</a:t>
          </a:r>
        </a:p>
        <a:p>
          <a:r>
            <a:rPr lang="en-US" sz="1100" b="1">
              <a:solidFill>
                <a:schemeClr val="dk1"/>
              </a:solidFill>
              <a:effectLst/>
              <a:latin typeface="+mn-lt"/>
              <a:ea typeface="+mn-ea"/>
              <a:cs typeface="+mn-cs"/>
            </a:rPr>
            <a:t>0. Identifiera</a:t>
          </a:r>
          <a:r>
            <a:rPr lang="en-US" sz="1100" b="1" baseline="0">
              <a:solidFill>
                <a:schemeClr val="dk1"/>
              </a:solidFill>
              <a:effectLst/>
              <a:latin typeface="+mn-lt"/>
              <a:ea typeface="+mn-ea"/>
              <a:cs typeface="+mn-cs"/>
            </a:rPr>
            <a:t> omfattning: </a:t>
          </a:r>
          <a:r>
            <a:rPr lang="en-US" sz="1100" b="0" baseline="0">
              <a:solidFill>
                <a:schemeClr val="dk1"/>
              </a:solidFill>
              <a:effectLst/>
              <a:latin typeface="+mn-lt"/>
              <a:ea typeface="+mn-ea"/>
              <a:cs typeface="+mn-cs"/>
            </a:rPr>
            <a:t>I detta steg skall grundläggande information gällande informationstillgången/systemet/objektet/tjänsten beskrivas. Flera av fälten i Steg 0 ligger till grund </a:t>
          </a:r>
          <a:r>
            <a:rPr lang="en-US" sz="1100" b="0" baseline="0">
              <a:solidFill>
                <a:sysClr val="windowText" lastClr="000000"/>
              </a:solidFill>
              <a:effectLst/>
              <a:latin typeface="+mn-lt"/>
              <a:ea typeface="+mn-ea"/>
              <a:cs typeface="+mn-cs"/>
            </a:rPr>
            <a:t>för</a:t>
          </a:r>
          <a:r>
            <a:rPr lang="en-US" sz="1100" b="0" baseline="0">
              <a:solidFill>
                <a:schemeClr val="dk1"/>
              </a:solidFill>
              <a:effectLst/>
              <a:latin typeface="+mn-lt"/>
              <a:ea typeface="+mn-ea"/>
              <a:cs typeface="+mn-cs"/>
            </a:rPr>
            <a:t> vilka säkerhetsåtgärder som är tillämpliga.</a:t>
          </a:r>
          <a:endParaRPr lang="sv-SE">
            <a:effectLst/>
          </a:endParaRPr>
        </a:p>
        <a:p>
          <a:pPr eaLnBrk="1" fontAlgn="auto" latinLnBrk="0" hangingPunct="1"/>
          <a:r>
            <a:rPr lang="en-US" sz="1100" b="1">
              <a:solidFill>
                <a:schemeClr val="dk1"/>
              </a:solidFill>
              <a:effectLst/>
              <a:latin typeface="+mn-lt"/>
              <a:ea typeface="+mn-ea"/>
              <a:cs typeface="+mn-cs"/>
            </a:rPr>
            <a:t>1. Klassa</a:t>
          </a:r>
          <a:r>
            <a:rPr lang="en-US" sz="1100" b="1" baseline="0">
              <a:solidFill>
                <a:schemeClr val="dk1"/>
              </a:solidFill>
              <a:effectLst/>
              <a:latin typeface="+mn-lt"/>
              <a:ea typeface="+mn-ea"/>
              <a:cs typeface="+mn-cs"/>
            </a:rPr>
            <a:t> information: </a:t>
          </a:r>
          <a:r>
            <a:rPr lang="en-US" sz="1100" b="0" baseline="0">
              <a:solidFill>
                <a:schemeClr val="dk1"/>
              </a:solidFill>
              <a:effectLst/>
              <a:latin typeface="+mn-lt"/>
              <a:ea typeface="+mn-ea"/>
              <a:cs typeface="+mn-cs"/>
            </a:rPr>
            <a:t>I detta steg skall den information som kommer behandlas i systemet att beskrivas. De flesta informationsmängder som behandlas inom KI finns beskrivna i rullistorna, men om det saknas informationsmängder kan denna läggas till under rubriken "Övriga informationstyper". Vid addering av en informationsmängd behöver informationsmängden klassas i aspekterna konfidentialitet (sekretess), riktighet, tillgänglighet och spårbarhet.</a:t>
          </a:r>
          <a:endParaRPr lang="sv-SE">
            <a:effectLst/>
          </a:endParaRPr>
        </a:p>
        <a:p>
          <a:pPr eaLnBrk="1" fontAlgn="auto" latinLnBrk="0" hangingPunct="1"/>
          <a:r>
            <a:rPr lang="en-US" sz="1100" b="1" baseline="0">
              <a:solidFill>
                <a:schemeClr val="dk1"/>
              </a:solidFill>
              <a:effectLst/>
              <a:latin typeface="+mn-lt"/>
              <a:ea typeface="+mn-ea"/>
              <a:cs typeface="+mn-cs"/>
            </a:rPr>
            <a:t>2. Identifiera, analysera och värdera risker: </a:t>
          </a:r>
          <a:r>
            <a:rPr lang="sv-SE" sz="1100" b="0" baseline="0">
              <a:solidFill>
                <a:schemeClr val="dk1"/>
              </a:solidFill>
              <a:effectLst/>
              <a:latin typeface="+mn-lt"/>
              <a:ea typeface="+mn-ea"/>
              <a:cs typeface="+mn-cs"/>
            </a:rPr>
            <a:t>I detta steg skall de övergripande informationssäkerhetsriskerna förknippade med i</a:t>
          </a:r>
          <a:r>
            <a:rPr lang="en-US" sz="1100" b="0" baseline="0">
              <a:solidFill>
                <a:schemeClr val="dk1"/>
              </a:solidFill>
              <a:effectLst/>
              <a:latin typeface="+mn-lt"/>
              <a:ea typeface="+mn-ea"/>
              <a:cs typeface="+mn-cs"/>
            </a:rPr>
            <a:t>nformationstillgången/systemet/objektet/tjänsten beskrivas. </a:t>
          </a:r>
          <a:endParaRPr lang="sv-SE">
            <a:effectLst/>
          </a:endParaRPr>
        </a:p>
        <a:p>
          <a:pPr eaLnBrk="1" fontAlgn="auto" latinLnBrk="0" hangingPunct="1"/>
          <a:r>
            <a:rPr lang="en-US" sz="1100" b="1">
              <a:solidFill>
                <a:schemeClr val="dk1"/>
              </a:solidFill>
              <a:effectLst/>
              <a:latin typeface="+mn-lt"/>
              <a:ea typeface="+mn-ea"/>
              <a:cs typeface="+mn-cs"/>
            </a:rPr>
            <a:t>3. </a:t>
          </a:r>
          <a:r>
            <a:rPr lang="sv-SE" sz="1100" b="1">
              <a:solidFill>
                <a:schemeClr val="dk1"/>
              </a:solidFill>
              <a:effectLst/>
              <a:latin typeface="+mn-lt"/>
              <a:ea typeface="+mn-ea"/>
              <a:cs typeface="+mn-cs"/>
            </a:rPr>
            <a:t>Identifiera och införa</a:t>
          </a:r>
          <a:r>
            <a:rPr lang="sv-SE" sz="1100" b="1" baseline="0">
              <a:solidFill>
                <a:schemeClr val="dk1"/>
              </a:solidFill>
              <a:effectLst/>
              <a:latin typeface="+mn-lt"/>
              <a:ea typeface="+mn-ea"/>
              <a:cs typeface="+mn-cs"/>
            </a:rPr>
            <a:t> säkerhetsåtgärder: </a:t>
          </a:r>
          <a:r>
            <a:rPr lang="sv-SE" sz="1100" b="0" baseline="0">
              <a:solidFill>
                <a:schemeClr val="dk1"/>
              </a:solidFill>
              <a:effectLst/>
              <a:latin typeface="+mn-lt"/>
              <a:ea typeface="+mn-ea"/>
              <a:cs typeface="+mn-cs"/>
            </a:rPr>
            <a:t>I detta steg kommer relevanta säkerhetskrav, baserat på tidigare val i andra flikar att presenteras. Listan syftar till att utgöra grundläggande säkerhetskrav baserat på informationens klassning och kritikalitet. Listan skall därmed inte ses som uttömmande och det kan finnas säkerhetsåtgärder som behöver införas baserat på exempelvis de risker som identifierats för </a:t>
          </a:r>
          <a:r>
            <a:rPr lang="en-US" sz="1100" b="0" baseline="0">
              <a:solidFill>
                <a:schemeClr val="dk1"/>
              </a:solidFill>
              <a:effectLst/>
              <a:latin typeface="+mn-lt"/>
              <a:ea typeface="+mn-ea"/>
              <a:cs typeface="+mn-cs"/>
            </a:rPr>
            <a:t>informationstillgången/systemet/objektet/tjänsten. </a:t>
          </a:r>
        </a:p>
        <a:p>
          <a:pPr eaLnBrk="1" fontAlgn="auto" latinLnBrk="0" hangingPunct="1"/>
          <a:endParaRPr lang="en-US" sz="1100" b="0" baseline="0">
            <a:solidFill>
              <a:schemeClr val="dk1"/>
            </a:solidFill>
            <a:effectLst/>
            <a:latin typeface="+mn-lt"/>
            <a:ea typeface="+mn-ea"/>
            <a:cs typeface="+mn-cs"/>
          </a:endParaRPr>
        </a:p>
        <a:p>
          <a:pPr eaLnBrk="1" fontAlgn="auto" latinLnBrk="0" hangingPunct="1"/>
          <a:r>
            <a:rPr lang="sv-SE" sz="1100" b="0" i="0" u="none" strike="noStrike">
              <a:solidFill>
                <a:schemeClr val="dk1"/>
              </a:solidFill>
              <a:effectLst/>
              <a:latin typeface="+mn-lt"/>
              <a:ea typeface="+mn-ea"/>
              <a:cs typeface="+mn-cs"/>
            </a:rPr>
            <a:t>I </a:t>
          </a:r>
          <a:r>
            <a:rPr lang="sv-SE" sz="1100" b="1" i="0" u="none" strike="noStrike">
              <a:solidFill>
                <a:schemeClr val="dk1"/>
              </a:solidFill>
              <a:effectLst/>
              <a:latin typeface="+mn-lt"/>
              <a:ea typeface="+mn-ea"/>
              <a:cs typeface="+mn-cs"/>
            </a:rPr>
            <a:t>steg 3.A</a:t>
          </a:r>
          <a:r>
            <a:rPr lang="sv-SE" sz="1100" b="0" i="0" u="none" strike="noStrike">
              <a:solidFill>
                <a:schemeClr val="dk1"/>
              </a:solidFill>
              <a:effectLst/>
              <a:latin typeface="+mn-lt"/>
              <a:ea typeface="+mn-ea"/>
              <a:cs typeface="+mn-cs"/>
            </a:rPr>
            <a:t> visas KI:s kontrollbibliotek. Baserat på svaren I steg 0 och 1 görs en automatisk bedömning av vilka kontroller som är applicerbara för systemet/informationen.</a:t>
          </a:r>
          <a:r>
            <a:rPr lang="sv-SE"/>
            <a:t> </a:t>
          </a:r>
          <a:r>
            <a:rPr lang="sv-SE" sz="1100" b="0" i="0" u="none" strike="noStrike">
              <a:solidFill>
                <a:schemeClr val="dk1"/>
              </a:solidFill>
              <a:effectLst/>
              <a:latin typeface="+mn-lt"/>
              <a:ea typeface="+mn-ea"/>
              <a:cs typeface="+mn-cs"/>
            </a:rPr>
            <a:t>De applicerbara kontrollerna är markerade i</a:t>
          </a:r>
          <a:r>
            <a:rPr lang="sv-SE" sz="1100" b="0" i="0" u="none" strike="noStrike" baseline="0">
              <a:solidFill>
                <a:schemeClr val="dk1"/>
              </a:solidFill>
              <a:effectLst/>
              <a:latin typeface="+mn-lt"/>
              <a:ea typeface="+mn-ea"/>
              <a:cs typeface="+mn-cs"/>
            </a:rPr>
            <a:t> </a:t>
          </a:r>
          <a:r>
            <a:rPr lang="sv-SE" sz="1100" b="0" i="0" u="none" strike="noStrike">
              <a:solidFill>
                <a:schemeClr val="dk1"/>
              </a:solidFill>
              <a:effectLst/>
              <a:latin typeface="+mn-lt"/>
              <a:ea typeface="+mn-ea"/>
              <a:cs typeface="+mn-cs"/>
            </a:rPr>
            <a:t>ljusgrönt och de mörkgröna cellerna indikerar vilka kontrolltaggar som utlöste detta.</a:t>
          </a:r>
          <a:r>
            <a:rPr lang="sv-SE"/>
            <a:t> </a:t>
          </a:r>
          <a:r>
            <a:rPr lang="sv-SE" sz="1100" b="0" i="0" u="none" strike="noStrike">
              <a:solidFill>
                <a:schemeClr val="dk1"/>
              </a:solidFill>
              <a:effectLst/>
              <a:latin typeface="+mn-lt"/>
              <a:ea typeface="+mn-ea"/>
              <a:cs typeface="+mn-cs"/>
            </a:rPr>
            <a:t>Om en kontroll ur det ordinarie kontrollbiblioteket anses överflödig eller om någon saknas går det att ändra den automatiska bedömningen manuellt.</a:t>
          </a:r>
          <a:r>
            <a:rPr lang="sv-SE" sz="1100" b="0" i="0" u="none" strike="noStrike" baseline="0">
              <a:solidFill>
                <a:schemeClr val="dk1"/>
              </a:solidFill>
              <a:effectLst/>
              <a:latin typeface="+mn-lt"/>
              <a:ea typeface="+mn-ea"/>
              <a:cs typeface="+mn-cs"/>
            </a:rPr>
            <a:t> Det går även att lägga till helt nya kontroller längst ned under rubriken "Ytterligare kontroller". </a:t>
          </a:r>
        </a:p>
        <a:p>
          <a:pPr eaLnBrk="1" fontAlgn="auto" latinLnBrk="0" hangingPunct="1"/>
          <a:r>
            <a:rPr lang="sv-SE" sz="1100" b="0" i="0" u="none" strike="noStrike">
              <a:solidFill>
                <a:schemeClr val="dk1"/>
              </a:solidFill>
              <a:effectLst/>
              <a:latin typeface="+mn-lt"/>
              <a:ea typeface="+mn-ea"/>
              <a:cs typeface="+mn-cs"/>
            </a:rPr>
            <a:t>I </a:t>
          </a:r>
          <a:r>
            <a:rPr lang="sv-SE" sz="1100" b="1" i="0" u="none" strike="noStrike">
              <a:solidFill>
                <a:schemeClr val="dk1"/>
              </a:solidFill>
              <a:effectLst/>
              <a:latin typeface="+mn-lt"/>
              <a:ea typeface="+mn-ea"/>
              <a:cs typeface="+mn-cs"/>
            </a:rPr>
            <a:t>steg 3.B</a:t>
          </a:r>
          <a:r>
            <a:rPr lang="sv-SE" sz="1100" b="0" i="0" u="none" strike="noStrike">
              <a:solidFill>
                <a:schemeClr val="dk1"/>
              </a:solidFill>
              <a:effectLst/>
              <a:latin typeface="+mn-lt"/>
              <a:ea typeface="+mn-ea"/>
              <a:cs typeface="+mn-cs"/>
            </a:rPr>
            <a:t> visas alla applicerbara kontroller från steg 3.A. Här kan uppfyllnadsgrad och kontrollefterlevnad dokumenteras.</a:t>
          </a:r>
        </a:p>
        <a:p>
          <a:pPr eaLnBrk="1" fontAlgn="auto" latinLnBrk="0" hangingPunct="1"/>
          <a:r>
            <a:rPr lang="sv-SE" sz="1100" b="0" i="0" u="none" strike="noStrike" baseline="0">
              <a:solidFill>
                <a:schemeClr val="dk1"/>
              </a:solidFill>
              <a:effectLst/>
              <a:latin typeface="+mn-lt"/>
              <a:ea typeface="+mn-ea"/>
              <a:cs typeface="+mn-cs"/>
            </a:rPr>
            <a:t>I </a:t>
          </a:r>
          <a:r>
            <a:rPr lang="sv-SE" sz="1100" b="1" i="0" u="none" strike="noStrike" baseline="0">
              <a:solidFill>
                <a:schemeClr val="dk1"/>
              </a:solidFill>
              <a:effectLst/>
              <a:latin typeface="+mn-lt"/>
              <a:ea typeface="+mn-ea"/>
              <a:cs typeface="+mn-cs"/>
            </a:rPr>
            <a:t>steg 3.C </a:t>
          </a:r>
          <a:r>
            <a:rPr lang="sv-SE" sz="1100" b="0" i="0" u="none" strike="noStrike" baseline="0">
              <a:solidFill>
                <a:schemeClr val="dk1"/>
              </a:solidFill>
              <a:effectLst/>
              <a:latin typeface="+mn-lt"/>
              <a:ea typeface="+mn-ea"/>
              <a:cs typeface="+mn-cs"/>
            </a:rPr>
            <a:t>återfinns en förenklad vy av kontrollerna i steg 3.B.</a:t>
          </a:r>
          <a:endParaRPr lang="sv-SE" sz="1100" b="1" baseline="0">
            <a:solidFill>
              <a:schemeClr val="dk1"/>
            </a:solidFill>
            <a:effectLst/>
            <a:latin typeface="+mn-lt"/>
            <a:ea typeface="+mn-ea"/>
            <a:cs typeface="+mn-cs"/>
          </a:endParaRPr>
        </a:p>
        <a:p>
          <a:pPr eaLnBrk="1" fontAlgn="auto" latinLnBrk="0" hangingPunct="1"/>
          <a:endParaRPr lang="en-US" sz="1100" b="1">
            <a:solidFill>
              <a:schemeClr val="dk1"/>
            </a:solidFill>
            <a:effectLst/>
            <a:latin typeface="+mn-lt"/>
            <a:ea typeface="+mn-ea"/>
            <a:cs typeface="+mn-cs"/>
          </a:endParaRPr>
        </a:p>
        <a:p>
          <a:pPr eaLnBrk="1" fontAlgn="auto" latinLnBrk="0" hangingPunct="1"/>
          <a:r>
            <a:rPr lang="en-US" sz="1100" b="1">
              <a:solidFill>
                <a:schemeClr val="dk1"/>
              </a:solidFill>
              <a:effectLst/>
              <a:latin typeface="+mn-lt"/>
              <a:ea typeface="+mn-ea"/>
              <a:cs typeface="+mn-cs"/>
            </a:rPr>
            <a:t>4. </a:t>
          </a:r>
          <a:r>
            <a:rPr lang="sv-SE" sz="1100" b="1">
              <a:solidFill>
                <a:schemeClr val="dk1"/>
              </a:solidFill>
              <a:effectLst/>
              <a:latin typeface="+mn-lt"/>
              <a:ea typeface="+mn-ea"/>
              <a:cs typeface="+mn-cs"/>
            </a:rPr>
            <a:t>Löpande utvärdering av införda säkerhetsåtgärder: </a:t>
          </a:r>
          <a:r>
            <a:rPr lang="sv-SE" sz="1100" b="0">
              <a:solidFill>
                <a:schemeClr val="dk1"/>
              </a:solidFill>
              <a:effectLst/>
              <a:latin typeface="+mn-lt"/>
              <a:ea typeface="+mn-ea"/>
              <a:cs typeface="+mn-cs"/>
            </a:rPr>
            <a:t>Löpande utvärderingar</a:t>
          </a:r>
          <a:r>
            <a:rPr lang="sv-SE" sz="1100" b="0" baseline="0">
              <a:solidFill>
                <a:schemeClr val="dk1"/>
              </a:solidFill>
              <a:effectLst/>
              <a:latin typeface="+mn-lt"/>
              <a:ea typeface="+mn-ea"/>
              <a:cs typeface="+mn-cs"/>
            </a:rPr>
            <a:t> av införda säkerhetsåtgärder skall utföras årligen eller vid större förändringar. För detta kan fliken "Steg 4" användas för att granska införda säkerhetsåtgärder. </a:t>
          </a:r>
          <a:endParaRPr lang="sv-SE" sz="1100" b="0"/>
        </a:p>
        <a:p>
          <a:endParaRPr lang="sv-SE" sz="1100"/>
        </a:p>
        <a:p>
          <a:endParaRPr lang="sv-SE" sz="1100"/>
        </a:p>
        <a:p>
          <a:endParaRPr lang="sv-SE" sz="1100"/>
        </a:p>
        <a:p>
          <a:endParaRPr lang="sv-SE" sz="1100"/>
        </a:p>
        <a:p>
          <a:endParaRPr lang="sv-SE" sz="1100"/>
        </a:p>
        <a:p>
          <a:endParaRPr lang="sv-SE" sz="1100"/>
        </a:p>
        <a:p>
          <a:endParaRPr lang="sv-SE" sz="1100"/>
        </a:p>
      </xdr:txBody>
    </xdr:sp>
    <xdr:clientData/>
  </xdr:twoCellAnchor>
  <xdr:twoCellAnchor>
    <xdr:from>
      <xdr:col>1</xdr:col>
      <xdr:colOff>393672</xdr:colOff>
      <xdr:row>11</xdr:row>
      <xdr:rowOff>140494</xdr:rowOff>
    </xdr:from>
    <xdr:to>
      <xdr:col>14</xdr:col>
      <xdr:colOff>90486</xdr:colOff>
      <xdr:row>19</xdr:row>
      <xdr:rowOff>134185</xdr:rowOff>
    </xdr:to>
    <xdr:sp macro="" textlink="">
      <xdr:nvSpPr>
        <xdr:cNvPr id="3" name="Arrow: Right 2">
          <a:extLst>
            <a:ext uri="{FF2B5EF4-FFF2-40B4-BE49-F238E27FC236}">
              <a16:creationId xmlns:a16="http://schemas.microsoft.com/office/drawing/2014/main" id="{0A64AD9C-FCB5-014F-46E9-BB93247DB2C0}"/>
            </a:ext>
          </a:extLst>
        </xdr:cNvPr>
        <xdr:cNvSpPr/>
      </xdr:nvSpPr>
      <xdr:spPr>
        <a:xfrm>
          <a:off x="1012797" y="2724150"/>
          <a:ext cx="8650314" cy="1517691"/>
        </a:xfrm>
        <a:prstGeom prst="rightArrow">
          <a:avLst/>
        </a:prstGeom>
        <a:solidFill>
          <a:srgbClr val="4F0433"/>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sv-SE" sz="1000">
            <a:latin typeface="Tenorite" pitchFamily="2" charset="0"/>
          </a:endParaRPr>
        </a:p>
      </xdr:txBody>
    </xdr:sp>
    <xdr:clientData/>
  </xdr:twoCellAnchor>
  <xdr:twoCellAnchor>
    <xdr:from>
      <xdr:col>1</xdr:col>
      <xdr:colOff>214312</xdr:colOff>
      <xdr:row>14</xdr:row>
      <xdr:rowOff>66338</xdr:rowOff>
    </xdr:from>
    <xdr:to>
      <xdr:col>3</xdr:col>
      <xdr:colOff>459320</xdr:colOff>
      <xdr:row>16</xdr:row>
      <xdr:rowOff>178846</xdr:rowOff>
    </xdr:to>
    <xdr:sp macro="" textlink="">
      <xdr:nvSpPr>
        <xdr:cNvPr id="4" name="Rectangle: Rounded Corners 3">
          <a:extLst>
            <a:ext uri="{FF2B5EF4-FFF2-40B4-BE49-F238E27FC236}">
              <a16:creationId xmlns:a16="http://schemas.microsoft.com/office/drawing/2014/main" id="{ECCE535F-CEA5-C364-CDF2-09613F4060F1}"/>
            </a:ext>
          </a:extLst>
        </xdr:cNvPr>
        <xdr:cNvSpPr/>
      </xdr:nvSpPr>
      <xdr:spPr>
        <a:xfrm>
          <a:off x="833437" y="3221494"/>
          <a:ext cx="2007133" cy="493508"/>
        </a:xfrm>
        <a:prstGeom prst="roundRect">
          <a:avLst/>
        </a:prstGeom>
        <a:solidFill>
          <a:srgbClr val="FF876F"/>
        </a:solidFill>
        <a:ln>
          <a:solidFill>
            <a:srgbClr val="A4B5B9"/>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sv-SE" sz="1000">
              <a:solidFill>
                <a:schemeClr val="bg1"/>
              </a:solidFill>
              <a:latin typeface="Tenorite" pitchFamily="2" charset="0"/>
            </a:rPr>
            <a:t>0. Identifiera</a:t>
          </a:r>
          <a:r>
            <a:rPr lang="sv-SE" sz="1000" baseline="0">
              <a:solidFill>
                <a:schemeClr val="bg1"/>
              </a:solidFill>
              <a:latin typeface="Tenorite" pitchFamily="2" charset="0"/>
            </a:rPr>
            <a:t> omfattning</a:t>
          </a:r>
          <a:endParaRPr lang="sv-SE" sz="1000">
            <a:solidFill>
              <a:schemeClr val="bg1"/>
            </a:solidFill>
            <a:latin typeface="Tenorite" pitchFamily="2" charset="0"/>
          </a:endParaRPr>
        </a:p>
      </xdr:txBody>
    </xdr:sp>
    <xdr:clientData/>
  </xdr:twoCellAnchor>
  <xdr:twoCellAnchor>
    <xdr:from>
      <xdr:col>3</xdr:col>
      <xdr:colOff>521096</xdr:colOff>
      <xdr:row>14</xdr:row>
      <xdr:rowOff>66338</xdr:rowOff>
    </xdr:from>
    <xdr:to>
      <xdr:col>6</xdr:col>
      <xdr:colOff>156504</xdr:colOff>
      <xdr:row>16</xdr:row>
      <xdr:rowOff>178846</xdr:rowOff>
    </xdr:to>
    <xdr:sp macro="" textlink="">
      <xdr:nvSpPr>
        <xdr:cNvPr id="5" name="Rectangle: Rounded Corners 4">
          <a:extLst>
            <a:ext uri="{FF2B5EF4-FFF2-40B4-BE49-F238E27FC236}">
              <a16:creationId xmlns:a16="http://schemas.microsoft.com/office/drawing/2014/main" id="{BDB4FD32-4CC9-4DCC-FD6F-FA3D9B1AB9E0}"/>
            </a:ext>
          </a:extLst>
        </xdr:cNvPr>
        <xdr:cNvSpPr/>
      </xdr:nvSpPr>
      <xdr:spPr>
        <a:xfrm>
          <a:off x="2902346" y="3221494"/>
          <a:ext cx="1873783" cy="493508"/>
        </a:xfrm>
        <a:prstGeom prst="roundRect">
          <a:avLst/>
        </a:prstGeom>
        <a:solidFill>
          <a:srgbClr val="FF876F"/>
        </a:solidFill>
        <a:ln>
          <a:solidFill>
            <a:srgbClr val="A4B5B9"/>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sv-SE" sz="1000">
              <a:solidFill>
                <a:schemeClr val="bg1"/>
              </a:solidFill>
              <a:latin typeface="Tenorite" pitchFamily="2" charset="0"/>
            </a:rPr>
            <a:t>1. Klassa</a:t>
          </a:r>
          <a:r>
            <a:rPr lang="sv-SE" sz="1000" baseline="0">
              <a:solidFill>
                <a:schemeClr val="bg1"/>
              </a:solidFill>
              <a:latin typeface="Tenorite" pitchFamily="2" charset="0"/>
            </a:rPr>
            <a:t> information</a:t>
          </a:r>
          <a:endParaRPr lang="sv-SE" sz="1000">
            <a:solidFill>
              <a:schemeClr val="bg1"/>
            </a:solidFill>
            <a:latin typeface="Tenorite" pitchFamily="2" charset="0"/>
          </a:endParaRPr>
        </a:p>
      </xdr:txBody>
    </xdr:sp>
    <xdr:clientData/>
  </xdr:twoCellAnchor>
  <xdr:twoCellAnchor>
    <xdr:from>
      <xdr:col>6</xdr:col>
      <xdr:colOff>211930</xdr:colOff>
      <xdr:row>14</xdr:row>
      <xdr:rowOff>66338</xdr:rowOff>
    </xdr:from>
    <xdr:to>
      <xdr:col>8</xdr:col>
      <xdr:colOff>472813</xdr:colOff>
      <xdr:row>16</xdr:row>
      <xdr:rowOff>178846</xdr:rowOff>
    </xdr:to>
    <xdr:sp macro="" textlink="">
      <xdr:nvSpPr>
        <xdr:cNvPr id="6" name="Rectangle: Rounded Corners 5">
          <a:extLst>
            <a:ext uri="{FF2B5EF4-FFF2-40B4-BE49-F238E27FC236}">
              <a16:creationId xmlns:a16="http://schemas.microsoft.com/office/drawing/2014/main" id="{884554A1-1408-6A34-70BE-EC2C504AA917}"/>
            </a:ext>
          </a:extLst>
        </xdr:cNvPr>
        <xdr:cNvSpPr/>
      </xdr:nvSpPr>
      <xdr:spPr>
        <a:xfrm>
          <a:off x="4831555" y="3221494"/>
          <a:ext cx="1499133" cy="493508"/>
        </a:xfrm>
        <a:prstGeom prst="roundRect">
          <a:avLst/>
        </a:prstGeom>
        <a:solidFill>
          <a:srgbClr val="FF876F"/>
        </a:solidFill>
        <a:ln>
          <a:solidFill>
            <a:srgbClr val="A4B5B9"/>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sv-SE" sz="1000">
              <a:solidFill>
                <a:schemeClr val="bg1"/>
              </a:solidFill>
              <a:latin typeface="Tenorite" pitchFamily="2" charset="0"/>
            </a:rPr>
            <a:t>2. Identifiera,</a:t>
          </a:r>
          <a:r>
            <a:rPr lang="sv-SE" sz="1000" baseline="0">
              <a:solidFill>
                <a:schemeClr val="bg1"/>
              </a:solidFill>
              <a:latin typeface="Tenorite" pitchFamily="2" charset="0"/>
            </a:rPr>
            <a:t> analysera och värdera risker</a:t>
          </a:r>
          <a:endParaRPr lang="sv-SE" sz="1000">
            <a:solidFill>
              <a:schemeClr val="bg1"/>
            </a:solidFill>
            <a:latin typeface="Tenorite" pitchFamily="2" charset="0"/>
          </a:endParaRPr>
        </a:p>
      </xdr:txBody>
    </xdr:sp>
    <xdr:clientData/>
  </xdr:twoCellAnchor>
  <xdr:twoCellAnchor>
    <xdr:from>
      <xdr:col>11</xdr:col>
      <xdr:colOff>212724</xdr:colOff>
      <xdr:row>14</xdr:row>
      <xdr:rowOff>66338</xdr:rowOff>
    </xdr:from>
    <xdr:to>
      <xdr:col>13</xdr:col>
      <xdr:colOff>479957</xdr:colOff>
      <xdr:row>16</xdr:row>
      <xdr:rowOff>178846</xdr:rowOff>
    </xdr:to>
    <xdr:sp macro="" textlink="">
      <xdr:nvSpPr>
        <xdr:cNvPr id="7" name="Rectangle: Rounded Corners 6">
          <a:extLst>
            <a:ext uri="{FF2B5EF4-FFF2-40B4-BE49-F238E27FC236}">
              <a16:creationId xmlns:a16="http://schemas.microsoft.com/office/drawing/2014/main" id="{218DC3F3-26B7-F371-522D-386618030407}"/>
            </a:ext>
          </a:extLst>
        </xdr:cNvPr>
        <xdr:cNvSpPr/>
      </xdr:nvSpPr>
      <xdr:spPr>
        <a:xfrm>
          <a:off x="7927974" y="3221494"/>
          <a:ext cx="1505483" cy="493508"/>
        </a:xfrm>
        <a:prstGeom prst="roundRect">
          <a:avLst/>
        </a:prstGeom>
        <a:solidFill>
          <a:srgbClr val="FF876F"/>
        </a:solidFill>
        <a:ln>
          <a:solidFill>
            <a:srgbClr val="A4B5B9"/>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sv-SE" sz="1000">
              <a:solidFill>
                <a:schemeClr val="bg1"/>
              </a:solidFill>
              <a:latin typeface="Tenorite" pitchFamily="2" charset="0"/>
            </a:rPr>
            <a:t>4. Löpande utvärdering av införda säkerhetsåtgärder</a:t>
          </a:r>
        </a:p>
      </xdr:txBody>
    </xdr:sp>
    <xdr:clientData/>
  </xdr:twoCellAnchor>
  <xdr:twoCellAnchor>
    <xdr:from>
      <xdr:col>8</xdr:col>
      <xdr:colOff>512364</xdr:colOff>
      <xdr:row>14</xdr:row>
      <xdr:rowOff>64354</xdr:rowOff>
    </xdr:from>
    <xdr:to>
      <xdr:col>11</xdr:col>
      <xdr:colOff>154122</xdr:colOff>
      <xdr:row>16</xdr:row>
      <xdr:rowOff>173687</xdr:rowOff>
    </xdr:to>
    <xdr:sp macro="" textlink="">
      <xdr:nvSpPr>
        <xdr:cNvPr id="8" name="Rectangle: Rounded Corners 7">
          <a:extLst>
            <a:ext uri="{FF2B5EF4-FFF2-40B4-BE49-F238E27FC236}">
              <a16:creationId xmlns:a16="http://schemas.microsoft.com/office/drawing/2014/main" id="{CEEEB6BB-E2D8-44C1-803A-748987CBF83E}"/>
            </a:ext>
          </a:extLst>
        </xdr:cNvPr>
        <xdr:cNvSpPr/>
      </xdr:nvSpPr>
      <xdr:spPr>
        <a:xfrm>
          <a:off x="6370239" y="3219510"/>
          <a:ext cx="1499133" cy="490333"/>
        </a:xfrm>
        <a:prstGeom prst="roundRect">
          <a:avLst/>
        </a:prstGeom>
        <a:solidFill>
          <a:srgbClr val="FF876F"/>
        </a:solidFill>
        <a:ln>
          <a:solidFill>
            <a:srgbClr val="A4B5B9"/>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sv-SE" sz="1000">
              <a:solidFill>
                <a:schemeClr val="bg1"/>
              </a:solidFill>
              <a:latin typeface="Tenorite" pitchFamily="2" charset="0"/>
            </a:rPr>
            <a:t>3. </a:t>
          </a:r>
          <a:r>
            <a:rPr kumimoji="0" lang="sv-SE" sz="1000" b="0" i="0" u="none" strike="noStrike" kern="0" cap="none" spc="0" normalizeH="0" baseline="0" noProof="0">
              <a:ln>
                <a:noFill/>
              </a:ln>
              <a:solidFill>
                <a:prstClr val="white"/>
              </a:solidFill>
              <a:effectLst/>
              <a:uLnTx/>
              <a:uFillTx/>
              <a:latin typeface="Tenorite" pitchFamily="2" charset="0"/>
              <a:ea typeface="+mn-ea"/>
              <a:cs typeface="+mn-cs"/>
            </a:rPr>
            <a:t>Identifiera och införa säkerhetsåtgärder</a:t>
          </a:r>
          <a:endParaRPr lang="sv-SE" sz="1000">
            <a:solidFill>
              <a:schemeClr val="bg1"/>
            </a:solidFill>
            <a:latin typeface="Tenorite" pitchFamily="2" charset="0"/>
          </a:endParaRP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v>
    <v>8</v>
    <v>0</v>
    <v>1</v>
  </rv>
</rvData>
</file>

<file path=xl/richData/rdrichvaluestructure.xml><?xml version="1.0" encoding="utf-8"?>
<rvStructures xmlns="http://schemas.microsoft.com/office/spreadsheetml/2017/richdata" count="1">
  <s t="_error">
    <k n="colOffset" t="i"/>
    <k n="errorType" t="i"/>
    <k n="rwOffset"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124468E-C2F1-484A-B06F-09E0F9815DAB}" name="Table6" displayName="Table6" ref="A8:H32" totalsRowShown="0" headerRowDxfId="105" dataDxfId="103" headerRowBorderDxfId="104" tableBorderDxfId="102" totalsRowBorderDxfId="101">
  <autoFilter ref="A8:H32" xr:uid="{4124468E-C2F1-484A-B06F-09E0F9815DAB}"/>
  <tableColumns count="8">
    <tableColumn id="1" xr3:uid="{97D68F0B-5A71-4360-9B39-C334ED44540E}" name="Informationstyp" dataDxfId="100"/>
    <tableColumn id="2" xr3:uid="{6A5B18AE-D3E5-4964-B84F-0109EE5E8684}" name="Beskrivning" dataDxfId="99">
      <calculatedColumnFormula>IF(OR(ISNA(VLOOKUP('Steg 1'!$A9,Tabell16723[#All],8,FALSE)),ISBLANK(VLOOKUP('Steg 1'!$A9,Tabell16723[#All],8,FALSE))),"",VLOOKUP('Steg 1'!$A9,Tabell16723[#All],8,FALSE))</calculatedColumnFormula>
    </tableColumn>
    <tableColumn id="3" xr3:uid="{02863534-D9BF-4E8F-B6C7-AE38E8030599}" name="Konfidentialitet" dataDxfId="98">
      <calculatedColumnFormula>IF(ISNA(VLOOKUP('Steg 1'!$A9,Tabell16723[],3,FALSE)),"",VLOOKUP('Steg 1'!$A9,Tabell16723[],3,FALSE))</calculatedColumnFormula>
    </tableColumn>
    <tableColumn id="4" xr3:uid="{6B8AA607-DC62-4A8C-8DC2-4996600B4323}" name="Riktighet" dataDxfId="97">
      <calculatedColumnFormula>IF(ISNA(VLOOKUP('Steg 1'!$A9,Tabell16723[],4,FALSE)),"",VLOOKUP('Steg 1'!$A9,Tabell16723[],4,FALSE))</calculatedColumnFormula>
    </tableColumn>
    <tableColumn id="5" xr3:uid="{3ECE9808-BE62-4048-9510-A3971833B90A}" name="Tillgänglighet" dataDxfId="96">
      <calculatedColumnFormula>IF(ISNA(VLOOKUP('Steg 1'!$A9,Tabell16723[],5,FALSE)),"",VLOOKUP('Steg 1'!$A9,Tabell16723[],5,FALSE))</calculatedColumnFormula>
    </tableColumn>
    <tableColumn id="6" xr3:uid="{4F559C40-5F0B-4629-AAAA-C35578B50B55}" name="Spårbarhet" dataDxfId="95">
      <calculatedColumnFormula>IF(ISNA(VLOOKUP('Steg 1'!$A9,Tabell16723[],6,FALSE)),"",VLOOKUP('Steg 1'!$A9,Tabell16723[],6,FALSE))</calculatedColumnFormula>
    </tableColumn>
    <tableColumn id="7" xr3:uid="{8323C2BA-DBD2-4843-B6AE-DBB8DDB7C426}" name="GDPR" dataDxfId="94">
      <calculatedColumnFormula>VLOOKUP('Steg 1'!$A9,Tabell16723[],7,FALSE)</calculatedColumnFormula>
    </tableColumn>
    <tableColumn id="8" xr3:uid="{51417EE6-FEF9-40A0-977E-328D5D976032}" name="Motivering för informationsklassning" dataDxfId="9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00CE7BF-64A3-4BCD-B418-0B9AF24D20C6}" name="Table5" displayName="Table5" ref="A34:H40" totalsRowShown="0" headerRowDxfId="92" dataDxfId="90" headerRowBorderDxfId="91" tableBorderDxfId="89" totalsRowBorderDxfId="88">
  <autoFilter ref="A34:H40" xr:uid="{200CE7BF-64A3-4BCD-B418-0B9AF24D20C6}"/>
  <tableColumns count="8">
    <tableColumn id="1" xr3:uid="{03176B81-799F-48BD-85EF-75E67C37869C}" name="Informationstyp" dataDxfId="87"/>
    <tableColumn id="2" xr3:uid="{62B70114-D772-4D9D-9A23-65E656B4F93A}" name="Beskrivning" dataDxfId="86">
      <calculatedColumnFormula>IF(ISNA(VLOOKUP('Steg 1'!$A35,Tabell16723[#All],8,FALSE)),"",VLOOKUP('Steg 1'!$A35,Tabell16723[#All],8,FALSE))</calculatedColumnFormula>
    </tableColumn>
    <tableColumn id="3" xr3:uid="{A6BF192B-86F2-4087-9B27-143CB290123F}" name="Konfidentialitet" dataDxfId="85"/>
    <tableColumn id="4" xr3:uid="{9B632EF5-01B0-46A6-A568-044228C81091}" name="Riktighet" dataDxfId="84"/>
    <tableColumn id="5" xr3:uid="{FA78A2FA-C970-4F44-801F-4B97C0333CF1}" name="Tillgänglighet" dataDxfId="83"/>
    <tableColumn id="6" xr3:uid="{87E4B361-63F2-4A7A-AE33-FB2608DC93D7}" name="Spårbarhet" dataDxfId="82"/>
    <tableColumn id="7" xr3:uid="{50E10144-CB9D-49E2-A6C6-A435D004CB86}" name="GDPR" dataDxfId="81">
      <calculatedColumnFormula>VLOOKUP('Steg 1'!$A35,Tabell16723[],7,FALSE)</calculatedColumnFormula>
    </tableColumn>
    <tableColumn id="8" xr3:uid="{E89B62C5-AAB4-4DA5-8BF2-A07B1295F367}" name="Motivering för informationsklassning" dataDxfId="8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E66C5ED-D04E-4FD0-B4C8-E99406914272}" name="Table7" displayName="Table7" ref="A8:K29" totalsRowShown="0" headerRowDxfId="79" dataDxfId="78" tableBorderDxfId="77">
  <autoFilter ref="A8:K29" xr:uid="{BE66C5ED-D04E-4FD0-B4C8-E99406914272}"/>
  <tableColumns count="11">
    <tableColumn id="1" xr3:uid="{80BB2CA4-B155-4EEE-8801-E85AB39F0A11}" name="ID" dataDxfId="76"/>
    <tableColumn id="2" xr3:uid="{7491DACB-E809-4146-8BD3-A94509725FD5}" name="Riskbeskrivning" dataDxfId="75"/>
    <tableColumn id="3" xr3:uid="{8082625A-77F0-4425-863D-E645CA04537A}" name="S" dataDxfId="74"/>
    <tableColumn id="4" xr3:uid="{A1234733-7910-4FD7-8A5A-26F5B9B96AEA}" name="Sannolikhet" dataDxfId="73">
      <calculatedColumnFormula>IF(OR(ISBLANK(Riskanalys!$C9),Riskanalys!$C9="[Välj]"),"",VLOOKUP(Riskanalys!$C9,Data!$B$4:$C$7,2))</calculatedColumnFormula>
    </tableColumn>
    <tableColumn id="5" xr3:uid="{707F7205-D0C8-4AAE-8C34-7F445E7A0518}" name="K" dataDxfId="72"/>
    <tableColumn id="6" xr3:uid="{576DDA3B-CAD7-4424-9D2B-DF923EC9C56B}" name="Konsekvens" dataDxfId="71">
      <calculatedColumnFormula>IF(OR(ISBLANK(Riskanalys!$E9),Riskanalys!$E9="[Välj]"),"",VLOOKUP(Riskanalys!$E9,Data!$D$4:$E$7,2))</calculatedColumnFormula>
    </tableColumn>
    <tableColumn id="7" xr3:uid="{1B9729D3-6589-41E7-B83D-EF5E7F115C10}" name="Riskvärde" dataDxfId="70">
      <calculatedColumnFormula>IF(OR(ISBLANK(Riskanalys!$C9),Riskanalys!$C9="[Välj]",ISBLANK(Riskanalys!$E9),Riskanalys!$E9="[Välj]"),"",Riskanalys!$C9*Riskanalys!$E9)</calculatedColumnFormula>
    </tableColumn>
    <tableColumn id="8" xr3:uid="{5DA46D3A-3A15-446F-BEF3-9B069C72D75F}" name="Risknivå" dataDxfId="69">
      <calculatedColumnFormula>IF(Riskanalys!$G9="","",VLOOKUP(Riskanalys!$G9,Data!$F$4:$G$12,2))</calculatedColumnFormula>
    </tableColumn>
    <tableColumn id="9" xr3:uid="{786E9B12-3561-41E3-AA91-911A3079B969}" name="Åtgärder" dataDxfId="68"/>
    <tableColumn id="10" xr3:uid="{9FF587F8-C4E6-4727-B07E-BCC2E1AAF675}" name="Åtgärdsansvarig" dataDxfId="67"/>
    <tableColumn id="11" xr3:uid="{FED77A8E-0FBF-450A-911C-D6954BDAEEC1}" name="Kommentar" dataDxfId="66"/>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D554FEA-AAAC-428D-8B5F-ECC95A1BA53C}" name="Tabell16723" displayName="Tabell16723" ref="A6:H111" totalsRowShown="0" headerRowDxfId="65" dataDxfId="63" headerRowBorderDxfId="64" tableBorderDxfId="62">
  <autoFilter ref="A6:H111" xr:uid="{CD554FEA-AAAC-428D-8B5F-ECC95A1BA53C}"/>
  <sortState xmlns:xlrd2="http://schemas.microsoft.com/office/spreadsheetml/2017/richdata2" ref="A7:H111">
    <sortCondition ref="A6:A111"/>
  </sortState>
  <tableColumns count="8">
    <tableColumn id="1" xr3:uid="{813BD5A4-54E1-425F-ABEB-1DDB663A1856}" name="Informationstyp" dataDxfId="61"/>
    <tableColumn id="8" xr3:uid="{72190C8D-F37E-4357-B2F6-CEB98AE8D0B8}" name="KRTS-värden" dataDxfId="60"/>
    <tableColumn id="2" xr3:uid="{7E13390A-DADA-48AD-9731-3FA36FA42597}" name="Konfidentialitet" dataDxfId="59"/>
    <tableColumn id="3" xr3:uid="{E14C81BB-D1F9-4623-B8E8-2018C1C6CED7}" name="Riktighet" dataDxfId="58"/>
    <tableColumn id="4" xr3:uid="{DBC7CDC1-414C-4785-887E-645871B23E86}" name="Tillgänglighet" dataDxfId="57"/>
    <tableColumn id="7" xr3:uid="{B1712E4C-9F61-4E83-B9BE-6AF22E4CC146}" name="Spårbarhet" dataDxfId="56"/>
    <tableColumn id="6" xr3:uid="{62C695B3-5EAA-43FD-8554-F4239DF1BF35}" name="GDPR" dataDxfId="55"/>
    <tableColumn id="5" xr3:uid="{A5179B5D-5380-4611-895D-D6914CD110FF}" name="Kommentar" dataDxfId="5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C59"/>
  <sheetViews>
    <sheetView zoomScale="80" zoomScaleNormal="80" workbookViewId="0">
      <pane ySplit="1" topLeftCell="A29" activePane="bottomLeft" state="frozen"/>
      <selection pane="bottomLeft" activeCell="R39" sqref="R39"/>
    </sheetView>
  </sheetViews>
  <sheetFormatPr defaultColWidth="8.81640625" defaultRowHeight="14"/>
  <cols>
    <col min="1" max="1" width="8.81640625" style="19"/>
    <col min="2" max="2" width="10.453125" style="19" bestFit="1" customWidth="1"/>
    <col min="3" max="3" width="13.26953125" style="19" customWidth="1"/>
    <col min="4" max="4" width="8.81640625" style="19"/>
    <col min="5" max="5" width="14.26953125" style="19" customWidth="1"/>
    <col min="6" max="16384" width="8.81640625" style="19"/>
  </cols>
  <sheetData>
    <row r="1" spans="1:18" ht="53.25" customHeight="1">
      <c r="A1" s="159" t="s">
        <v>0</v>
      </c>
      <c r="B1" s="159"/>
      <c r="C1" s="159"/>
      <c r="D1" s="159"/>
      <c r="E1" s="159"/>
      <c r="F1" s="159"/>
      <c r="G1" s="159"/>
      <c r="H1" s="159"/>
      <c r="I1" s="159"/>
      <c r="J1" s="159"/>
      <c r="K1" s="159"/>
      <c r="L1" s="159"/>
      <c r="M1" s="159"/>
      <c r="N1" s="159"/>
      <c r="O1" s="159"/>
    </row>
    <row r="9" spans="1:18">
      <c r="R9" s="113"/>
    </row>
    <row r="14" spans="1:18">
      <c r="R14" s="113"/>
    </row>
    <row r="44" spans="1:29" ht="33" customHeight="1">
      <c r="U44" s="160"/>
      <c r="V44" s="160"/>
      <c r="W44" s="160"/>
      <c r="X44" s="162"/>
      <c r="Y44" s="162"/>
      <c r="Z44" s="162"/>
      <c r="AA44" s="160"/>
      <c r="AB44" s="160"/>
      <c r="AC44" s="160"/>
    </row>
    <row r="45" spans="1:29" ht="46.5" customHeight="1">
      <c r="D45" s="163" t="s">
        <v>1</v>
      </c>
      <c r="E45" s="163"/>
      <c r="F45" s="163"/>
      <c r="G45" s="164" t="s">
        <v>2</v>
      </c>
      <c r="H45" s="164"/>
      <c r="I45" s="164"/>
      <c r="J45" s="163" t="s">
        <v>3</v>
      </c>
      <c r="K45" s="163"/>
      <c r="L45" s="163"/>
      <c r="U45" s="161"/>
      <c r="V45" s="161"/>
      <c r="W45" s="161"/>
      <c r="X45" s="161"/>
      <c r="Y45" s="161"/>
      <c r="Z45" s="161"/>
      <c r="AA45" s="161"/>
      <c r="AB45" s="161"/>
      <c r="AC45" s="161"/>
    </row>
    <row r="46" spans="1:29" ht="27.65" customHeight="1">
      <c r="D46" s="168" t="s">
        <v>4</v>
      </c>
      <c r="E46" s="169"/>
      <c r="F46" s="170"/>
      <c r="G46" s="165">
        <v>45754</v>
      </c>
      <c r="H46" s="166"/>
      <c r="I46" s="167"/>
      <c r="J46" s="156" t="s">
        <v>5</v>
      </c>
      <c r="K46" s="157"/>
      <c r="L46" s="158"/>
    </row>
    <row r="48" spans="1:29" ht="18">
      <c r="A48" s="171" t="s">
        <v>6</v>
      </c>
      <c r="B48" s="171"/>
      <c r="C48" s="171"/>
      <c r="D48" s="171"/>
      <c r="E48" s="171"/>
      <c r="F48" s="171"/>
      <c r="G48" s="171"/>
      <c r="H48" s="171"/>
      <c r="I48" s="171"/>
      <c r="J48" s="171"/>
      <c r="K48" s="171"/>
      <c r="L48" s="171"/>
      <c r="M48" s="171"/>
      <c r="N48" s="171"/>
      <c r="O48" s="171"/>
    </row>
    <row r="49" spans="3:13" ht="15" customHeight="1">
      <c r="C49" s="145" t="s">
        <v>7</v>
      </c>
      <c r="D49" s="145" t="s">
        <v>8</v>
      </c>
      <c r="E49" s="172" t="s">
        <v>9</v>
      </c>
      <c r="F49" s="173"/>
      <c r="G49" s="174"/>
      <c r="H49" s="172" t="s">
        <v>10</v>
      </c>
      <c r="I49" s="173"/>
      <c r="J49" s="173"/>
      <c r="K49" s="173"/>
      <c r="L49" s="173"/>
      <c r="M49" s="174"/>
    </row>
    <row r="50" spans="3:13" ht="15" customHeight="1">
      <c r="C50" s="146">
        <v>45679</v>
      </c>
      <c r="D50" s="147" t="s">
        <v>11</v>
      </c>
      <c r="E50" s="156" t="s">
        <v>12</v>
      </c>
      <c r="F50" s="157"/>
      <c r="G50" s="158"/>
      <c r="H50" s="156" t="s">
        <v>13</v>
      </c>
      <c r="I50" s="157"/>
      <c r="J50" s="157"/>
      <c r="K50" s="157"/>
      <c r="L50" s="157"/>
      <c r="M50" s="158"/>
    </row>
    <row r="51" spans="3:13" ht="15" customHeight="1">
      <c r="C51" s="146">
        <v>45705</v>
      </c>
      <c r="D51" s="147" t="s">
        <v>14</v>
      </c>
      <c r="E51" s="156" t="s">
        <v>12</v>
      </c>
      <c r="F51" s="157"/>
      <c r="G51" s="158"/>
      <c r="H51" s="156" t="s">
        <v>15</v>
      </c>
      <c r="I51" s="157"/>
      <c r="J51" s="157"/>
      <c r="K51" s="157"/>
      <c r="L51" s="157"/>
      <c r="M51" s="158"/>
    </row>
    <row r="52" spans="3:13" ht="14.15" customHeight="1">
      <c r="C52" s="146">
        <v>45715</v>
      </c>
      <c r="D52" s="147" t="s">
        <v>16</v>
      </c>
      <c r="E52" s="156" t="s">
        <v>12</v>
      </c>
      <c r="F52" s="157"/>
      <c r="G52" s="158"/>
      <c r="H52" s="156" t="s">
        <v>17</v>
      </c>
      <c r="I52" s="157"/>
      <c r="J52" s="157"/>
      <c r="K52" s="157"/>
      <c r="L52" s="157"/>
      <c r="M52" s="158"/>
    </row>
    <row r="53" spans="3:13" ht="14.15" customHeight="1">
      <c r="C53" s="146">
        <v>45729</v>
      </c>
      <c r="D53" s="147" t="s">
        <v>18</v>
      </c>
      <c r="E53" s="156" t="s">
        <v>12</v>
      </c>
      <c r="F53" s="157"/>
      <c r="G53" s="158"/>
      <c r="H53" s="156" t="s">
        <v>19</v>
      </c>
      <c r="I53" s="157"/>
      <c r="J53" s="157"/>
      <c r="K53" s="157"/>
      <c r="L53" s="157"/>
      <c r="M53" s="158"/>
    </row>
    <row r="54" spans="3:13" ht="14.15" customHeight="1">
      <c r="C54" s="146">
        <v>45749</v>
      </c>
      <c r="D54" s="147" t="s">
        <v>20</v>
      </c>
      <c r="E54" s="156" t="s">
        <v>12</v>
      </c>
      <c r="F54" s="157"/>
      <c r="G54" s="158"/>
      <c r="H54" s="156" t="s">
        <v>21</v>
      </c>
      <c r="I54" s="157"/>
      <c r="J54" s="157"/>
      <c r="K54" s="157"/>
      <c r="L54" s="157"/>
      <c r="M54" s="158"/>
    </row>
    <row r="55" spans="3:13">
      <c r="C55" s="146">
        <v>45764</v>
      </c>
      <c r="D55" s="147" t="s">
        <v>22</v>
      </c>
      <c r="E55" s="156" t="s">
        <v>12</v>
      </c>
      <c r="F55" s="157"/>
      <c r="G55" s="158"/>
      <c r="H55" s="156" t="s">
        <v>23</v>
      </c>
      <c r="I55" s="157"/>
      <c r="J55" s="157"/>
      <c r="K55" s="157"/>
      <c r="L55" s="157"/>
      <c r="M55" s="158"/>
    </row>
    <row r="56" spans="3:13">
      <c r="C56" s="69"/>
      <c r="D56" s="69"/>
      <c r="E56" s="69"/>
      <c r="F56" s="69"/>
      <c r="G56" s="69"/>
      <c r="H56" s="69"/>
      <c r="I56" s="69"/>
      <c r="J56" s="69"/>
      <c r="K56" s="69"/>
      <c r="L56" s="69"/>
      <c r="M56" s="69"/>
    </row>
    <row r="57" spans="3:13">
      <c r="C57" s="69"/>
      <c r="D57" s="69"/>
      <c r="E57" s="69"/>
      <c r="F57" s="69"/>
      <c r="G57" s="69"/>
      <c r="H57" s="69"/>
      <c r="I57" s="69"/>
      <c r="J57" s="69"/>
      <c r="K57" s="69"/>
      <c r="L57" s="69"/>
      <c r="M57" s="69"/>
    </row>
    <row r="58" spans="3:13">
      <c r="C58" s="69"/>
      <c r="D58" s="69"/>
      <c r="E58" s="69"/>
      <c r="F58" s="69"/>
      <c r="G58" s="69"/>
      <c r="H58" s="69"/>
      <c r="I58" s="69"/>
      <c r="J58" s="69"/>
      <c r="K58" s="69"/>
      <c r="L58" s="69"/>
      <c r="M58" s="69"/>
    </row>
    <row r="59" spans="3:13">
      <c r="C59" s="69"/>
      <c r="D59" s="69"/>
      <c r="E59" s="69"/>
      <c r="F59" s="69"/>
      <c r="G59" s="69"/>
      <c r="H59" s="69"/>
      <c r="I59" s="69"/>
      <c r="J59" s="69"/>
      <c r="K59" s="69"/>
      <c r="L59" s="69"/>
      <c r="M59" s="69"/>
    </row>
  </sheetData>
  <sheetProtection algorithmName="SHA-512" hashValue="brlcWWCoLnZMi72BzR8MHGJqNEww3HvDnR/dZA8qS6KN7NXcRhHM++HPpfUOJ1KnExfbrE7m6OdNdxD556YVhg==" saltValue="lHP5Sgv+0J19Rz57R90OGA==" spinCount="100000" sheet="1" insertColumns="0" insertRows="0" insertHyperlinks="0" deleteColumns="0" deleteRows="0"/>
  <mergeCells count="28">
    <mergeCell ref="H55:M55"/>
    <mergeCell ref="E55:G55"/>
    <mergeCell ref="G46:I46"/>
    <mergeCell ref="D46:F46"/>
    <mergeCell ref="J46:L46"/>
    <mergeCell ref="H53:M53"/>
    <mergeCell ref="A48:O48"/>
    <mergeCell ref="E49:G49"/>
    <mergeCell ref="H51:M51"/>
    <mergeCell ref="H52:M52"/>
    <mergeCell ref="H49:M49"/>
    <mergeCell ref="E50:G50"/>
    <mergeCell ref="E51:G51"/>
    <mergeCell ref="E52:G52"/>
    <mergeCell ref="H50:M50"/>
    <mergeCell ref="E54:G54"/>
    <mergeCell ref="H54:M54"/>
    <mergeCell ref="A1:O1"/>
    <mergeCell ref="AA44:AC44"/>
    <mergeCell ref="AA45:AC45"/>
    <mergeCell ref="U44:W44"/>
    <mergeCell ref="U45:W45"/>
    <mergeCell ref="X44:Z44"/>
    <mergeCell ref="X45:Z45"/>
    <mergeCell ref="D45:F45"/>
    <mergeCell ref="G45:I45"/>
    <mergeCell ref="J45:L45"/>
    <mergeCell ref="E53:G5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B380C-086E-4D39-8A38-76D1999C8F8A}">
  <dimension ref="A1:E27"/>
  <sheetViews>
    <sheetView topLeftCell="A22" zoomScale="85" zoomScaleNormal="85" workbookViewId="0">
      <selection activeCell="E6" sqref="E6"/>
    </sheetView>
  </sheetViews>
  <sheetFormatPr defaultRowHeight="14.5"/>
  <cols>
    <col min="1" max="1" width="8.7265625" style="155"/>
    <col min="2" max="2" width="20.1796875" style="155" customWidth="1"/>
    <col min="3" max="3" width="50.81640625" style="154" customWidth="1"/>
    <col min="4" max="4" width="22.26953125" style="154" customWidth="1"/>
    <col min="5" max="5" width="44.54296875" style="154" customWidth="1"/>
    <col min="6" max="6" width="9.81640625" customWidth="1"/>
  </cols>
  <sheetData>
    <row r="1" spans="1:3" ht="23">
      <c r="A1" s="76" t="s">
        <v>81</v>
      </c>
      <c r="B1" s="77" t="s">
        <v>283</v>
      </c>
      <c r="C1" s="77" t="s">
        <v>286</v>
      </c>
    </row>
    <row r="2" spans="1:3" ht="72.5">
      <c r="A2" s="89" t="str" cm="1">
        <f t="array" ref="A2:C27">_xlfn._xlws.FILTER(_xlfn.HSTACK('Steg 3.A'!A3:B249,'Steg 3.A'!E3:E249),'Steg 3.A'!N3:N249="Ja","")</f>
        <v>5.19.02</v>
      </c>
      <c r="B2" s="155" t="str">
        <v>Informationssäkerhet i
leverantörsrelationer</v>
      </c>
      <c r="C2" s="154" t="str">
        <v>Krav som ställs i samband med anskaffning eller utkontraktering ska säkerställa att skyddet för de informationstillgångar som leverantören eller leverantörens produkter hanterar motsvarar KI:s regler och krav på informationssäkerhet.</v>
      </c>
    </row>
    <row r="3" spans="1:3" ht="58">
      <c r="A3" s="155" t="str">
        <v>5.19.03</v>
      </c>
      <c r="B3" s="155" t="str">
        <v>Informationssäkerhet i
leverantörsrelationer</v>
      </c>
      <c r="C3" s="154" t="str">
        <v>Innan leverans av tjänst eller produkt från extern part måste de ställda kraven inom informationssäkerhet kontrolleras, verifieras och godkännas innan användning av produkten eller tjänsten får påbörjas.</v>
      </c>
    </row>
    <row r="4" spans="1:3" ht="43.5">
      <c r="A4" s="155" t="str">
        <v>5.19.04</v>
      </c>
      <c r="B4" s="155" t="str">
        <v>Informationssäkerhet i
leverantörsrelationer</v>
      </c>
      <c r="C4" s="154" t="str">
        <v>Innan utveckling eller anskaffning av ett IT-system ska en informationsklassning samt riskanalys genomföras. Dessa ska ligga till grund för systemets kravställning.</v>
      </c>
    </row>
    <row r="5" spans="1:3" ht="29">
      <c r="A5" s="155" t="str">
        <v>5.19.05</v>
      </c>
      <c r="B5" s="155" t="str">
        <v>Informationssäkerhet i
leverantörsrelationer</v>
      </c>
      <c r="C5" s="154" t="str">
        <v>Innan utveckling eller anskaffning av ett IT-system ska för systemet relevanta lagar och förordningar tas i beaktning.</v>
      </c>
    </row>
    <row r="6" spans="1:3" ht="72.5">
      <c r="A6" s="155" t="str">
        <v>5.20.02</v>
      </c>
      <c r="B6" s="155" t="str">
        <v>Hantering av informationssäkerhet inom leverantörsavtal</v>
      </c>
      <c r="C6" s="154" t="str">
        <v>Objektägaren ansvarar för kravställning och uppföljning av informationssäkerhetskrav ställda i avtal mot extern leverantör. Informationssäkerhetskrav på leverantör och levererad produkt/tjänst ska granskas och verifieras inför leverans/produktionsstart.</v>
      </c>
    </row>
    <row r="7" spans="1:3" ht="43.5">
      <c r="A7" s="155" t="str">
        <v>5.20.04</v>
      </c>
      <c r="B7" s="155" t="str">
        <v>Hantering av informationssäkerhet inom leverantörsavtal</v>
      </c>
      <c r="C7" s="154" t="str">
        <v>KI:s krav på informationssäkerhet och dataskydd ska definieras och avtalas med utvald leverantör.</v>
      </c>
    </row>
    <row r="8" spans="1:3" ht="43.5">
      <c r="A8" s="155" t="str">
        <v>5.20.05</v>
      </c>
      <c r="B8" s="155" t="str">
        <v>Hantering av informationssäkerhet inom leverantörsavtal</v>
      </c>
      <c r="C8" s="154" t="str">
        <v xml:space="preserve">Vid systemutveckling ska en bedömning göras över vilken programvara, information och vilka rättigheter som ska ägas av KI efter uppdragets slut. </v>
      </c>
    </row>
    <row r="9" spans="1:3" ht="87">
      <c r="A9" s="155" t="str">
        <v>5.22.01</v>
      </c>
      <c r="B9" s="155" t="str">
        <v>Övervakning, granskning och ändringshantering av
leverantörstjänster</v>
      </c>
      <c r="C9" s="154" t="str">
        <v>Avtal med externa leverantörer ska innehålla skrivelser att KI ska ha rätt att utföra regelbundna revisioner, säkerhetsgranskningar och säkerhetstester av leverantörens säkerhetsåtgärder. Avtalet ska även beskriva att leverantören på begäran ska kunna uppvisa bevis på efterlevnad på säkerhetskraven.</v>
      </c>
    </row>
    <row r="10" spans="1:3" ht="58">
      <c r="A10" s="155" t="str">
        <v>5.22.02</v>
      </c>
      <c r="B10" s="155" t="str">
        <v>Övervakning, granskning och ändringshantering av
leverantörstjänster</v>
      </c>
      <c r="C10" s="154" t="str">
        <v>Förvaltning och underhåll av inköpta/upphandlade och utvecklade lösningar ska beakta säkerheten löpande i förvaltningsarbetet och uppdatera klassningar, riskbedömningar och säkerhetsåtgärder vid behov.</v>
      </c>
    </row>
    <row r="11" spans="1:3" ht="58">
      <c r="A11" s="155" t="str">
        <v>5.22.03</v>
      </c>
      <c r="B11" s="155" t="str">
        <v>Övervakning, granskning och ändringshantering av
leverantörstjänster</v>
      </c>
      <c r="C11" s="154" t="str">
        <v>Produktionssättningen av ett IT-system ska föregås av en uppföljning av de för systemet avtalade informationssäkerhetskraven. Detta ska ingå i beställarens driftgodkännande.</v>
      </c>
    </row>
    <row r="12" spans="1:3" ht="58">
      <c r="A12" s="155" t="str">
        <v>5.22.04</v>
      </c>
      <c r="B12" s="155" t="str">
        <v>Övervakning, granskning och ändringshantering av
leverantörstjänster</v>
      </c>
      <c r="C12" s="154" t="str">
        <v>Informationssäkerhetskrav på leverantör och levererad produkt/tjänst ska granskas och verifieras kontinuerligt på årsbasis samt vid behov uppdateras.</v>
      </c>
    </row>
    <row r="13" spans="1:3" ht="58">
      <c r="A13" s="155" t="str">
        <v>5.23.05</v>
      </c>
      <c r="B13" s="155" t="str">
        <v>Informationssäkerhet för
användning av molntjänster</v>
      </c>
      <c r="C13" s="154" t="str">
        <v>Innan känslig information behandlas i och systemintegrationer utförs med en molntjänst måste en informationsklassning och riskanalys utföras.</v>
      </c>
    </row>
    <row r="14" spans="1:3" ht="58">
      <c r="A14" s="155" t="str">
        <v>5.23.06</v>
      </c>
      <c r="B14" s="155" t="str">
        <v>Informationssäkerhet för
användning av molntjänster</v>
      </c>
      <c r="C14" s="154" t="str">
        <v>Vid utkontraktering av information eller IT till en molntjänst ska ett SLA etableras som motsvarar verksamhetens krav på tillgänglighet.</v>
      </c>
    </row>
    <row r="15" spans="1:3" ht="58">
      <c r="A15" s="155" t="str">
        <v>5.23.07</v>
      </c>
      <c r="B15" s="155" t="str">
        <v>Informationssäkerhet för
användning av molntjänster</v>
      </c>
      <c r="C15" s="154" t="str">
        <v>Vid särskilt höga tillgänglighetskrav vid utkontraktering till en molntjänst skall en redundant internetförbindelse upprättas till molntjänsten.</v>
      </c>
    </row>
    <row r="16" spans="1:3" ht="58">
      <c r="A16" s="155" t="str">
        <v>5.23.08</v>
      </c>
      <c r="B16" s="155" t="str">
        <v>Informationssäkerhet för
användning av molntjänster</v>
      </c>
      <c r="C16" s="154" t="str">
        <v>Avtal med molnleverantör bör innehålla en vitesklausul om leverantören inte kan upprätthålla avtalet.</v>
      </c>
    </row>
    <row r="17" spans="1:3" ht="58">
      <c r="A17" s="155" t="str">
        <v>5.23.09</v>
      </c>
      <c r="B17" s="155" t="str">
        <v>Informationssäkerhet för
användning av molntjänster</v>
      </c>
      <c r="C17" s="154" t="str">
        <v>Avtal med molnleverantörer ska specificera vilka organisationer som har tillgång till KI:s information som lagras i molntjänsten.</v>
      </c>
    </row>
    <row r="18" spans="1:3" ht="58">
      <c r="A18" s="155" t="str">
        <v>5.23.10</v>
      </c>
      <c r="B18" s="155" t="str">
        <v>Informationssäkerhet för
användning av molntjänster</v>
      </c>
      <c r="C18" s="154" t="str">
        <v>Avtal med molnleverantörer ska specificera att leverantören inte får använda sig av KI:s information för eget eller annan parts bruk utöver vad som specifikt avtalats.</v>
      </c>
    </row>
    <row r="19" spans="1:3" ht="72.5">
      <c r="A19" s="155" t="str">
        <v>5.23.11</v>
      </c>
      <c r="B19" s="155" t="str">
        <v>Informationssäkerhet för
användning av molntjänster</v>
      </c>
      <c r="C19" s="154" t="str">
        <v>Om information i en molntjänst kommer behandlas utanför EU, ska rättsläget gällande behandling av personuppgifter i det land där behandling kommer ske vara utrett. Vid frågor kontakta dataskyddsombudet på KI dataskyddsombud@ki.se.</v>
      </c>
    </row>
    <row r="20" spans="1:3" ht="72.5">
      <c r="A20" s="155" t="str">
        <v>5.23.12</v>
      </c>
      <c r="B20" s="155" t="str">
        <v>Informationssäkerhet för
användning av molntjänster</v>
      </c>
      <c r="C20" s="154" t="str">
        <v>Vid avtal med extern leverantör som hanterar data åt KI:s vägnar ska det säkerställas att all data som tillhör KI:s raderas på ett säkert sätt eller återlämnas enligt överenskommelse. Leverantören ska kunna uppvisa verifikat på att data raderats eller återlämnats.</v>
      </c>
    </row>
    <row r="21" spans="1:3" ht="58">
      <c r="A21" s="155" t="str">
        <v>5.23.13</v>
      </c>
      <c r="B21" s="155" t="str">
        <v>Informationssäkerhet för
användning av molntjänster</v>
      </c>
      <c r="C21" s="154" t="str">
        <v>Avtal med molnleverantörer ska specificera KI:s revisionsmöjligheter så att uppföljning av avtalade säkerhetskrav möjliggörs.</v>
      </c>
    </row>
    <row r="22" spans="1:3" ht="101.5">
      <c r="A22" s="155" t="str">
        <v>8.25.06</v>
      </c>
      <c r="B22" s="155" t="str">
        <v>Säker utvecklingscykel</v>
      </c>
      <c r="C22" s="154" t="str">
        <v xml:space="preserve">Vid utveckling eller anskaffning ska fullständig system-, användar- och driftsdokumentation framställas. Driftsdokumentationen ska även översiktligt behandla de återstartsrutiner som behövs för IT-systemets avbrottsplanering. All dokumentation ska vara färdigställd och tillgänglig för berörda personer senast vid produktionssättning av IT-systemet. </v>
      </c>
    </row>
    <row r="23" spans="1:3" ht="72.5">
      <c r="A23" s="155" t="str">
        <v>8.26.01</v>
      </c>
      <c r="B23" s="155" t="str">
        <v>Säkerhetskrav för applikationer</v>
      </c>
      <c r="C23" s="154" t="str">
        <v>Vid upphandling eller utveckling av IT-system ska kravställningen minst beakta följande:
- Tvingande myndighetskrav
- Interna regler avseende informationssäkerhet
- Driftstabila och beprövade lösningar</v>
      </c>
    </row>
    <row r="24" spans="1:3" ht="87">
      <c r="A24" s="155" t="str">
        <v>8.26.02</v>
      </c>
      <c r="B24" s="155" t="str">
        <v>Säkerhetskrav för applikationer</v>
      </c>
      <c r="C24" s="154" t="str">
        <v>Vid utveckling av IT-lösningar ska informationsklassning och riskbedömning genomföras för att definiera krav på informationssäkerhet och dataskydd. Kraven ska dokumenteras och vara en del av kravspecifikationen. Riskbedömningen ska omfatta hur den tilltänkta lösningen förhåller sig till lagar och förordningar.</v>
      </c>
    </row>
    <row r="25" spans="1:3" ht="58">
      <c r="A25" s="155" t="str">
        <v>8.26.03</v>
      </c>
      <c r="B25" s="155" t="str">
        <v>Säkerhetskrav för applikationer</v>
      </c>
      <c r="C25" s="154" t="str">
        <v>När en lösning ska hantera information som klassats i nivåerna tre eller fyra avseende konfidentialitet, riktighet och tillgänglighet (KRT3, KRT4) ska lösningen noteras i en inventarieförteckning.</v>
      </c>
    </row>
    <row r="26" spans="1:3" ht="72.5">
      <c r="A26" s="155" t="str">
        <v>8.29.01</v>
      </c>
      <c r="B26" s="155" t="str">
        <v>Säkerhetstestning i utveckling och acceptans</v>
      </c>
      <c r="C26" s="154" t="str">
        <v>Vid implementering av en ny IT-komponent eller ny IT-funktion ska en riskbedömning göras. Endast formellt accepterade och godkända IT-system eller systemkomponenter får implementeras i produktionsmiljön.</v>
      </c>
    </row>
    <row r="27" spans="1:3" ht="43.5">
      <c r="A27" s="155" t="str">
        <v>8.30.01</v>
      </c>
      <c r="B27" s="155" t="str">
        <v>Utkontrakterad utveckling</v>
      </c>
      <c r="C27" s="154" t="str">
        <v>Vid outsourcad utveckling ska rättigheter till kod och information definieras och avtalas för KI respektive leverantören.</v>
      </c>
    </row>
  </sheetData>
  <sheetProtection algorithmName="SHA-512" hashValue="6TKgwvMDKPf88EGC0bXn5IInpWQGqf5JdRgrVCj5SaeESW06MKZM+j7a3aMkl4SdxTEuKbmEueELcBxtCCFPJA==" saltValue="1O0xY2hqzCGVpERINL5HYQ==" spinCount="100000" sheet="1" insertColumns="0" insertRows="0" insertHyperlinks="0" deleteColumns="0" deleteRows="0"/>
  <conditionalFormatting sqref="A2">
    <cfRule type="expression" dxfId="3" priority="3">
      <formula>IF(MOD(ROW(),2)=0,TRUE,FALSE)</formula>
    </cfRule>
    <cfRule type="expression" dxfId="2" priority="4">
      <formula>IF(MOD(ROW(),2)=1,TRUE,FALSE)</formula>
    </cfRule>
  </conditionalFormatting>
  <conditionalFormatting sqref="A2:C224">
    <cfRule type="expression" dxfId="1" priority="1">
      <formula>IF(MOD(ROW(),2)=1,TRUE,FALSE)</formula>
    </cfRule>
    <cfRule type="expression" dxfId="0" priority="2">
      <formula>IF(MOD(ROW(),2)=0,TRUE,FALSE)</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EA95B-71B2-4058-8163-3CE245C234C9}">
  <sheetPr codeName="Sheet9"/>
  <dimension ref="A1:M7"/>
  <sheetViews>
    <sheetView zoomScale="80" zoomScaleNormal="80" workbookViewId="0">
      <pane ySplit="1" topLeftCell="A2" activePane="bottomLeft" state="frozen"/>
      <selection pane="bottomLeft" activeCell="A2" sqref="A2:I3"/>
    </sheetView>
  </sheetViews>
  <sheetFormatPr defaultColWidth="8.81640625" defaultRowHeight="14.5"/>
  <cols>
    <col min="1" max="1" width="19.26953125" customWidth="1"/>
    <col min="2" max="2" width="32.26953125" customWidth="1"/>
    <col min="3" max="3" width="10.7265625" customWidth="1"/>
    <col min="12" max="12" width="13.1796875" customWidth="1"/>
    <col min="13" max="13" width="13" bestFit="1" customWidth="1"/>
  </cols>
  <sheetData>
    <row r="1" spans="1:13" ht="31.5" customHeight="1">
      <c r="A1" s="175" t="s">
        <v>984</v>
      </c>
      <c r="B1" s="175"/>
      <c r="C1" s="175"/>
      <c r="D1" s="175"/>
      <c r="E1" s="175"/>
      <c r="F1" s="175"/>
      <c r="G1" s="175"/>
      <c r="H1" s="175"/>
      <c r="I1" s="175"/>
      <c r="J1" s="175"/>
      <c r="K1" s="175"/>
      <c r="L1" s="175"/>
      <c r="M1" s="175"/>
    </row>
    <row r="2" spans="1:13" ht="21" customHeight="1">
      <c r="A2" s="208" t="s">
        <v>985</v>
      </c>
      <c r="B2" s="208"/>
      <c r="C2" s="208"/>
      <c r="D2" s="208"/>
      <c r="E2" s="208"/>
      <c r="F2" s="208"/>
      <c r="G2" s="208"/>
      <c r="H2" s="208"/>
      <c r="I2" s="208"/>
      <c r="J2" s="23"/>
      <c r="K2" s="23"/>
      <c r="L2" s="23"/>
      <c r="M2" s="23"/>
    </row>
    <row r="3" spans="1:13" ht="63.75" customHeight="1">
      <c r="A3" s="209"/>
      <c r="B3" s="209"/>
      <c r="C3" s="208"/>
      <c r="D3" s="208"/>
      <c r="E3" s="208"/>
      <c r="F3" s="208"/>
      <c r="G3" s="208"/>
      <c r="H3" s="208"/>
      <c r="I3" s="208"/>
      <c r="J3" s="24"/>
      <c r="K3" s="24"/>
      <c r="L3" s="24"/>
      <c r="M3" s="24"/>
    </row>
    <row r="4" spans="1:13" ht="182">
      <c r="A4" s="39" t="s">
        <v>986</v>
      </c>
      <c r="B4" s="40" t="s">
        <v>987</v>
      </c>
      <c r="C4" s="205" t="s">
        <v>988</v>
      </c>
      <c r="D4" s="206"/>
      <c r="E4" s="206"/>
      <c r="F4" s="206"/>
      <c r="G4" s="206"/>
      <c r="H4" s="206"/>
      <c r="I4" s="206"/>
      <c r="J4" s="206"/>
      <c r="K4" s="207"/>
      <c r="L4" s="148" t="s">
        <v>989</v>
      </c>
      <c r="M4" s="149" t="s">
        <v>990</v>
      </c>
    </row>
    <row r="5" spans="1:13" ht="139.5" customHeight="1">
      <c r="A5" s="21" t="s">
        <v>991</v>
      </c>
      <c r="B5" s="41" t="s">
        <v>992</v>
      </c>
      <c r="C5" s="205" t="s">
        <v>988</v>
      </c>
      <c r="D5" s="206"/>
      <c r="E5" s="206"/>
      <c r="F5" s="206"/>
      <c r="G5" s="206"/>
      <c r="H5" s="206"/>
      <c r="I5" s="206"/>
      <c r="J5" s="206"/>
      <c r="K5" s="207"/>
      <c r="L5" s="148" t="s">
        <v>989</v>
      </c>
      <c r="M5" s="149" t="s">
        <v>990</v>
      </c>
    </row>
    <row r="6" spans="1:13" ht="139.5" customHeight="1">
      <c r="A6" s="21" t="s">
        <v>993</v>
      </c>
      <c r="B6" s="41" t="s">
        <v>994</v>
      </c>
      <c r="C6" s="205" t="s">
        <v>988</v>
      </c>
      <c r="D6" s="206"/>
      <c r="E6" s="206"/>
      <c r="F6" s="206"/>
      <c r="G6" s="206"/>
      <c r="H6" s="206"/>
      <c r="I6" s="206"/>
      <c r="J6" s="206"/>
      <c r="K6" s="207"/>
      <c r="L6" s="148" t="s">
        <v>989</v>
      </c>
      <c r="M6" s="149" t="s">
        <v>990</v>
      </c>
    </row>
    <row r="7" spans="1:13" ht="91">
      <c r="A7" s="21" t="s">
        <v>995</v>
      </c>
      <c r="B7" s="41" t="s">
        <v>996</v>
      </c>
      <c r="C7" s="205" t="s">
        <v>988</v>
      </c>
      <c r="D7" s="206"/>
      <c r="E7" s="206"/>
      <c r="F7" s="206"/>
      <c r="G7" s="206"/>
      <c r="H7" s="206"/>
      <c r="I7" s="206"/>
      <c r="J7" s="206"/>
      <c r="K7" s="207"/>
      <c r="L7" s="148" t="s">
        <v>989</v>
      </c>
      <c r="M7" s="149" t="s">
        <v>990</v>
      </c>
    </row>
  </sheetData>
  <sheetProtection sheet="1" objects="1" scenarios="1"/>
  <mergeCells count="6">
    <mergeCell ref="C7:K7"/>
    <mergeCell ref="C5:K5"/>
    <mergeCell ref="C4:K4"/>
    <mergeCell ref="A1:M1"/>
    <mergeCell ref="A2:I3"/>
    <mergeCell ref="C6:K6"/>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9B19D-B25A-4DAC-9125-3EB810EACC12}">
  <sheetPr codeName="Sheet2"/>
  <dimension ref="A1:N15"/>
  <sheetViews>
    <sheetView zoomScaleNormal="100" workbookViewId="0">
      <pane ySplit="1" topLeftCell="A2" activePane="bottomLeft" state="frozen"/>
      <selection pane="bottomLeft" activeCell="C2" sqref="C2:N2"/>
    </sheetView>
  </sheetViews>
  <sheetFormatPr defaultColWidth="8.81640625" defaultRowHeight="14.5"/>
  <cols>
    <col min="1" max="1" width="29.54296875" customWidth="1"/>
    <col min="2" max="2" width="27.453125" customWidth="1"/>
  </cols>
  <sheetData>
    <row r="1" spans="1:14" ht="36" customHeight="1">
      <c r="A1" s="175" t="s">
        <v>24</v>
      </c>
      <c r="B1" s="175"/>
      <c r="C1" s="175"/>
      <c r="D1" s="175"/>
      <c r="E1" s="175"/>
      <c r="F1" s="175"/>
      <c r="G1" s="175"/>
      <c r="H1" s="175"/>
      <c r="I1" s="175"/>
      <c r="J1" s="175"/>
      <c r="K1" s="175"/>
      <c r="L1" s="175"/>
      <c r="M1" s="175"/>
      <c r="N1" s="175"/>
    </row>
    <row r="2" spans="1:14" ht="39" customHeight="1">
      <c r="A2" s="72" t="s">
        <v>25</v>
      </c>
      <c r="B2" s="20" t="s">
        <v>26</v>
      </c>
      <c r="C2" s="180" t="s">
        <v>998</v>
      </c>
      <c r="D2" s="181"/>
      <c r="E2" s="181"/>
      <c r="F2" s="181"/>
      <c r="G2" s="181"/>
      <c r="H2" s="181"/>
      <c r="I2" s="181"/>
      <c r="J2" s="181"/>
      <c r="K2" s="181"/>
      <c r="L2" s="181"/>
      <c r="M2" s="181"/>
      <c r="N2" s="182"/>
    </row>
    <row r="3" spans="1:14" ht="91">
      <c r="A3" s="72" t="s">
        <v>27</v>
      </c>
      <c r="B3" s="20" t="s">
        <v>28</v>
      </c>
      <c r="C3" s="180" t="s">
        <v>29</v>
      </c>
      <c r="D3" s="181"/>
      <c r="E3" s="181"/>
      <c r="F3" s="181"/>
      <c r="G3" s="181"/>
      <c r="H3" s="181"/>
      <c r="I3" s="181"/>
      <c r="J3" s="181"/>
      <c r="K3" s="181"/>
      <c r="L3" s="181"/>
      <c r="M3" s="181"/>
      <c r="N3" s="182"/>
    </row>
    <row r="4" spans="1:14" ht="52">
      <c r="A4" s="21" t="s">
        <v>30</v>
      </c>
      <c r="B4" s="20" t="s">
        <v>31</v>
      </c>
      <c r="C4" s="176"/>
      <c r="D4" s="177"/>
      <c r="E4" s="177"/>
      <c r="F4" s="177"/>
      <c r="G4" s="177"/>
      <c r="H4" s="177"/>
      <c r="I4" s="177"/>
      <c r="J4" s="177"/>
      <c r="K4" s="177"/>
      <c r="L4" s="177"/>
      <c r="M4" s="177"/>
      <c r="N4" s="178"/>
    </row>
    <row r="5" spans="1:14" ht="26">
      <c r="A5" s="21" t="s">
        <v>32</v>
      </c>
      <c r="B5" s="20" t="s">
        <v>33</v>
      </c>
      <c r="C5" s="179"/>
      <c r="D5" s="179"/>
      <c r="E5" s="179"/>
      <c r="F5" s="179"/>
      <c r="G5" s="179"/>
      <c r="H5" s="179"/>
      <c r="I5" s="179"/>
      <c r="J5" s="179"/>
      <c r="K5" s="179"/>
      <c r="L5" s="179"/>
      <c r="M5" s="179"/>
      <c r="N5" s="179"/>
    </row>
    <row r="6" spans="1:14" ht="52">
      <c r="A6" s="22" t="s">
        <v>34</v>
      </c>
      <c r="B6" s="20" t="s">
        <v>35</v>
      </c>
      <c r="C6" s="183"/>
      <c r="D6" s="183"/>
      <c r="E6" s="183"/>
      <c r="F6" s="183"/>
      <c r="G6" s="183"/>
      <c r="H6" s="183"/>
      <c r="I6" s="183"/>
      <c r="J6" s="183"/>
      <c r="K6" s="183"/>
      <c r="L6" s="183"/>
      <c r="M6" s="183"/>
      <c r="N6" s="183"/>
    </row>
    <row r="7" spans="1:14" ht="39">
      <c r="A7" s="22" t="s">
        <v>36</v>
      </c>
      <c r="B7" s="20" t="s">
        <v>37</v>
      </c>
      <c r="C7" s="176"/>
      <c r="D7" s="177"/>
      <c r="E7" s="177"/>
      <c r="F7" s="177"/>
      <c r="G7" s="177"/>
      <c r="H7" s="177"/>
      <c r="I7" s="177"/>
      <c r="J7" s="177"/>
      <c r="K7" s="177"/>
      <c r="L7" s="177"/>
      <c r="M7" s="177"/>
      <c r="N7" s="178"/>
    </row>
    <row r="8" spans="1:14" ht="26">
      <c r="A8" s="22" t="s">
        <v>38</v>
      </c>
      <c r="B8" s="20" t="s">
        <v>39</v>
      </c>
      <c r="C8" s="176"/>
      <c r="D8" s="177"/>
      <c r="E8" s="177"/>
      <c r="F8" s="177"/>
      <c r="G8" s="177"/>
      <c r="H8" s="177"/>
      <c r="I8" s="177"/>
      <c r="J8" s="177"/>
      <c r="K8" s="177"/>
      <c r="L8" s="177"/>
      <c r="M8" s="177"/>
      <c r="N8" s="178"/>
    </row>
    <row r="9" spans="1:14" ht="78">
      <c r="A9" s="22" t="s">
        <v>40</v>
      </c>
      <c r="B9" s="20" t="s">
        <v>41</v>
      </c>
      <c r="C9" s="179"/>
      <c r="D9" s="179"/>
      <c r="E9" s="179"/>
      <c r="F9" s="179"/>
      <c r="G9" s="179"/>
      <c r="H9" s="179"/>
      <c r="I9" s="179"/>
      <c r="J9" s="179"/>
      <c r="K9" s="179"/>
      <c r="L9" s="179"/>
      <c r="M9" s="179"/>
      <c r="N9" s="179"/>
    </row>
    <row r="10" spans="1:14" ht="65">
      <c r="A10" s="22" t="s">
        <v>42</v>
      </c>
      <c r="B10" s="20" t="s">
        <v>43</v>
      </c>
      <c r="C10" s="179"/>
      <c r="D10" s="179"/>
      <c r="E10" s="179"/>
      <c r="F10" s="179"/>
      <c r="G10" s="179"/>
      <c r="H10" s="179"/>
      <c r="I10" s="179"/>
      <c r="J10" s="179"/>
      <c r="K10" s="179"/>
      <c r="L10" s="179"/>
      <c r="M10" s="179"/>
      <c r="N10" s="179"/>
    </row>
    <row r="11" spans="1:14" ht="39">
      <c r="A11" s="22" t="s">
        <v>44</v>
      </c>
      <c r="B11" s="20" t="s">
        <v>45</v>
      </c>
      <c r="C11" s="176"/>
      <c r="D11" s="177"/>
      <c r="E11" s="177"/>
      <c r="F11" s="177"/>
      <c r="G11" s="177"/>
      <c r="H11" s="177"/>
      <c r="I11" s="177"/>
      <c r="J11" s="177"/>
      <c r="K11" s="177"/>
      <c r="L11" s="177"/>
      <c r="M11" s="177"/>
      <c r="N11" s="178"/>
    </row>
    <row r="12" spans="1:14" ht="52">
      <c r="A12" s="21" t="s">
        <v>46</v>
      </c>
      <c r="B12" s="20" t="s">
        <v>47</v>
      </c>
      <c r="C12" s="179"/>
      <c r="D12" s="179"/>
      <c r="E12" s="179"/>
      <c r="F12" s="179"/>
      <c r="G12" s="179"/>
      <c r="H12" s="179"/>
      <c r="I12" s="179"/>
      <c r="J12" s="179"/>
      <c r="K12" s="179"/>
      <c r="L12" s="179"/>
      <c r="M12" s="179"/>
      <c r="N12" s="179"/>
    </row>
    <row r="13" spans="1:14" ht="53.5" customHeight="1">
      <c r="A13" s="21" t="s">
        <v>46</v>
      </c>
      <c r="B13" s="20" t="s">
        <v>48</v>
      </c>
      <c r="C13" s="179"/>
      <c r="D13" s="179"/>
      <c r="E13" s="179"/>
      <c r="F13" s="179"/>
      <c r="G13" s="179"/>
      <c r="H13" s="179"/>
      <c r="I13" s="179"/>
      <c r="J13" s="179"/>
      <c r="K13" s="179"/>
      <c r="L13" s="179"/>
      <c r="M13" s="179"/>
      <c r="N13" s="179"/>
    </row>
    <row r="14" spans="1:14" ht="65">
      <c r="A14" s="21" t="s">
        <v>49</v>
      </c>
      <c r="B14" s="20" t="s">
        <v>50</v>
      </c>
      <c r="C14" s="179"/>
      <c r="D14" s="179"/>
      <c r="E14" s="179"/>
      <c r="F14" s="179"/>
      <c r="G14" s="179"/>
      <c r="H14" s="179"/>
      <c r="I14" s="179"/>
      <c r="J14" s="179"/>
      <c r="K14" s="179"/>
      <c r="L14" s="179"/>
      <c r="M14" s="179"/>
      <c r="N14" s="179"/>
    </row>
    <row r="15" spans="1:14">
      <c r="A15" s="1"/>
    </row>
  </sheetData>
  <mergeCells count="14">
    <mergeCell ref="C14:N14"/>
    <mergeCell ref="C2:N2"/>
    <mergeCell ref="C5:N5"/>
    <mergeCell ref="C6:N6"/>
    <mergeCell ref="C9:N9"/>
    <mergeCell ref="C10:N10"/>
    <mergeCell ref="C13:N13"/>
    <mergeCell ref="C12:N12"/>
    <mergeCell ref="C3:N3"/>
    <mergeCell ref="A1:N1"/>
    <mergeCell ref="C7:N7"/>
    <mergeCell ref="C8:N8"/>
    <mergeCell ref="C11:N11"/>
    <mergeCell ref="C4:N4"/>
  </mergeCells>
  <dataValidations count="4">
    <dataValidation type="list" allowBlank="1" showInputMessage="1" showErrorMessage="1" sqref="C12:N12" xr:uid="{E9BEC77D-414F-413B-9D57-5D5CF3839FD3}">
      <formula1>"[Välj],GDPR,Övrigt,N/A"</formula1>
    </dataValidation>
    <dataValidation type="list" allowBlank="1" showInputMessage="1" showErrorMessage="1" sqref="C7:N7" xr:uid="{7C6BDBF4-5B60-4896-81B2-22A418356A16}">
      <formula1>"[Välj],Ja,Nej"</formula1>
    </dataValidation>
    <dataValidation type="list" allowBlank="1" showInputMessage="1" showErrorMessage="1" sqref="C14:N14" xr:uid="{6D9D944F-B527-46F1-9F4D-A0A025502BEB}">
      <formula1>"[Välj],Anskaffning av tjänst från extern part, Anskaffning av molntjänst, Utveckling inom KI, Anskaffning från ITA "</formula1>
    </dataValidation>
    <dataValidation type="list" allowBlank="1" showInputMessage="1" showErrorMessage="1" sqref="C3:N3" xr:uid="{98D621A9-6F7B-4E84-A6B3-86906CA562C4}">
      <formula1>"[Välj],Generell,IT,Forskning,Upphandling,Verksamhetsansvariga,Utveckling,Organisatorisk"</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1BAD6-5331-4DFB-80EF-E7D1B9CB1FFA}">
  <sheetPr codeName="Sheet3"/>
  <dimension ref="A1:Y54"/>
  <sheetViews>
    <sheetView topLeftCell="A9" zoomScale="85" zoomScaleNormal="85" workbookViewId="0">
      <selection activeCell="A11" sqref="A11"/>
    </sheetView>
  </sheetViews>
  <sheetFormatPr defaultColWidth="8.81640625" defaultRowHeight="14.5"/>
  <cols>
    <col min="1" max="1" width="25.453125" style="53" customWidth="1"/>
    <col min="2" max="2" width="56.7265625" style="49" bestFit="1" customWidth="1"/>
    <col min="3" max="3" width="25.1796875" style="49" customWidth="1"/>
    <col min="4" max="4" width="17.7265625" style="49" customWidth="1"/>
    <col min="5" max="5" width="21.54296875" style="49" customWidth="1"/>
    <col min="6" max="6" width="17.7265625" style="49" customWidth="1"/>
    <col min="7" max="7" width="17.7265625" style="49" hidden="1" customWidth="1"/>
    <col min="8" max="8" width="49.26953125" style="49" customWidth="1"/>
    <col min="9" max="9" width="18.81640625" style="49" bestFit="1" customWidth="1"/>
    <col min="10" max="10" width="19.54296875" style="49" bestFit="1" customWidth="1"/>
    <col min="11" max="11" width="18.453125" style="49" customWidth="1"/>
    <col min="12" max="12" width="18.26953125" style="49" customWidth="1"/>
    <col min="13" max="13" width="16.7265625" style="49" bestFit="1" customWidth="1"/>
    <col min="14" max="16384" width="8.81640625" style="49"/>
  </cols>
  <sheetData>
    <row r="1" spans="1:25" ht="36" customHeight="1">
      <c r="A1" s="175" t="s">
        <v>51</v>
      </c>
      <c r="B1" s="175"/>
      <c r="C1" s="175"/>
      <c r="D1" s="175"/>
      <c r="E1" s="175"/>
      <c r="F1" s="175"/>
      <c r="G1" s="175"/>
      <c r="H1" s="175"/>
      <c r="I1" s="175"/>
      <c r="J1" s="175"/>
      <c r="K1" s="175"/>
      <c r="L1" s="175"/>
      <c r="M1" s="175"/>
    </row>
    <row r="2" spans="1:25" ht="19.5" customHeight="1" thickBot="1">
      <c r="A2" s="187" t="s">
        <v>52</v>
      </c>
      <c r="B2" s="187"/>
      <c r="C2" s="187"/>
      <c r="D2" s="188"/>
      <c r="E2" s="73" t="s">
        <v>53</v>
      </c>
      <c r="F2" s="73" t="s">
        <v>54</v>
      </c>
      <c r="G2" s="23"/>
      <c r="H2" s="24"/>
      <c r="I2" s="65" t="s">
        <v>55</v>
      </c>
      <c r="J2" s="65" t="s">
        <v>56</v>
      </c>
      <c r="K2" s="65" t="s">
        <v>57</v>
      </c>
      <c r="L2" s="65" t="s">
        <v>58</v>
      </c>
      <c r="M2" s="65" t="s">
        <v>59</v>
      </c>
    </row>
    <row r="3" spans="1:25" ht="42" customHeight="1">
      <c r="A3" s="187"/>
      <c r="B3" s="187"/>
      <c r="C3" s="187"/>
      <c r="D3" s="188"/>
      <c r="E3" s="74">
        <v>4</v>
      </c>
      <c r="F3" s="74" t="s">
        <v>60</v>
      </c>
      <c r="G3" s="23"/>
      <c r="H3" s="24"/>
      <c r="I3" s="66" t="s">
        <v>61</v>
      </c>
      <c r="J3" s="67">
        <f>_xlfn.AGGREGATE(4,6,C9:C50)</f>
        <v>4</v>
      </c>
      <c r="K3" s="67">
        <f>_xlfn.AGGREGATE(4,6,D9:D50)</f>
        <v>3</v>
      </c>
      <c r="L3" s="67">
        <f>_xlfn.AGGREGATE(4,6,E9:E50)</f>
        <v>3</v>
      </c>
      <c r="M3" s="67">
        <f>_xlfn.AGGREGATE(4,6,F9:F50)</f>
        <v>3</v>
      </c>
    </row>
    <row r="4" spans="1:25" ht="36" customHeight="1">
      <c r="A4" s="187"/>
      <c r="B4" s="187"/>
      <c r="C4" s="187"/>
      <c r="D4" s="188"/>
      <c r="E4" s="75">
        <v>3</v>
      </c>
      <c r="F4" s="75" t="s">
        <v>62</v>
      </c>
      <c r="G4" s="23"/>
      <c r="H4" s="24"/>
      <c r="I4" s="23"/>
      <c r="J4" s="23"/>
      <c r="K4" s="23"/>
      <c r="L4" s="24"/>
      <c r="M4" s="24"/>
    </row>
    <row r="5" spans="1:25" ht="24" thickBot="1">
      <c r="A5" s="187"/>
      <c r="B5" s="187"/>
      <c r="C5" s="187"/>
      <c r="D5" s="188"/>
      <c r="E5" s="74">
        <v>2</v>
      </c>
      <c r="F5" s="74" t="s">
        <v>63</v>
      </c>
      <c r="G5" s="24"/>
      <c r="H5" s="24"/>
      <c r="I5" s="65" t="s">
        <v>55</v>
      </c>
      <c r="J5" s="65" t="s">
        <v>56</v>
      </c>
      <c r="K5" s="65" t="s">
        <v>57</v>
      </c>
      <c r="L5" s="65" t="s">
        <v>58</v>
      </c>
      <c r="M5" s="65" t="s">
        <v>59</v>
      </c>
    </row>
    <row r="6" spans="1:25" ht="39" customHeight="1" thickTop="1">
      <c r="A6" s="42"/>
      <c r="B6" s="24"/>
      <c r="C6" s="24"/>
      <c r="D6" s="24"/>
      <c r="E6" s="75">
        <v>1</v>
      </c>
      <c r="F6" s="75" t="s">
        <v>64</v>
      </c>
      <c r="G6" s="24"/>
      <c r="H6" s="24"/>
      <c r="I6" s="66" t="s">
        <v>65</v>
      </c>
      <c r="J6" s="67" t="str">
        <f>VLOOKUP(J3,Konsekvensnivåer!A3:B6,2,FALSE)</f>
        <v>Allvarlig</v>
      </c>
      <c r="K6" s="67" t="str">
        <f>VLOOKUP(K3,Konsekvensnivåer!A3:B6,2,FALSE)</f>
        <v>Kännbar</v>
      </c>
      <c r="L6" s="67" t="str">
        <f>VLOOKUP(L3,Konsekvensnivåer!A3:B6,2,FALSE)</f>
        <v>Kännbar</v>
      </c>
      <c r="M6" s="67" t="str">
        <f>VLOOKUP(M3,Konsekvensnivåer!A3:B6,2,FALSE)</f>
        <v>Kännbar</v>
      </c>
    </row>
    <row r="7" spans="1:25" ht="18">
      <c r="A7" s="184" t="s">
        <v>66</v>
      </c>
      <c r="B7" s="185"/>
      <c r="C7" s="185"/>
      <c r="D7" s="185"/>
      <c r="E7" s="185"/>
      <c r="F7" s="185"/>
      <c r="G7" s="185"/>
      <c r="H7" s="186"/>
      <c r="I7"/>
      <c r="J7"/>
      <c r="K7"/>
      <c r="L7"/>
      <c r="M7"/>
      <c r="N7"/>
      <c r="O7"/>
      <c r="P7"/>
      <c r="Q7"/>
      <c r="R7"/>
      <c r="S7"/>
      <c r="T7"/>
      <c r="U7"/>
    </row>
    <row r="8" spans="1:25" ht="18">
      <c r="A8" s="58" t="s">
        <v>67</v>
      </c>
      <c r="B8" s="58" t="s">
        <v>68</v>
      </c>
      <c r="C8" s="58" t="s">
        <v>56</v>
      </c>
      <c r="D8" s="58" t="s">
        <v>57</v>
      </c>
      <c r="E8" s="58" t="s">
        <v>58</v>
      </c>
      <c r="F8" s="58" t="s">
        <v>59</v>
      </c>
      <c r="G8" s="58" t="s">
        <v>69</v>
      </c>
      <c r="H8" s="58" t="s">
        <v>70</v>
      </c>
      <c r="I8"/>
      <c r="J8"/>
      <c r="K8"/>
      <c r="L8"/>
      <c r="M8"/>
      <c r="N8"/>
      <c r="O8"/>
      <c r="P8"/>
      <c r="Q8"/>
      <c r="R8"/>
      <c r="S8"/>
      <c r="T8"/>
      <c r="U8"/>
    </row>
    <row r="9" spans="1:25" s="53" customFormat="1" ht="182.5">
      <c r="A9" s="50" t="s">
        <v>71</v>
      </c>
      <c r="B9" s="59" t="str">
        <f>IF(OR(ISNA(VLOOKUP('Steg 1'!$A9,Tabell16723[#All],8,FALSE)),ISBLANK(VLOOKUP('Steg 1'!$A9,Tabell16723[#All],8,FALSE))),"",VLOOKUP('Steg 1'!$A9,Tabell16723[#All],8,FALSE))</f>
        <v>Alla typer av information som kan knytas direkt till en fysisk person som är i livet som personnummer, namn, adress, e-postadress etc. Dessutom också uppgifter som  mer indirekt kan knytas till en person som tex. IP-nummer räknas som personuppgift. Mycket av denna information finns öppet tillgänglig. 
Enligt Integritetsskyddsmyndigheten: All slags information som direkt eller indirekt kan knytas till en (fysisk) person som är i livet. Även bild- och ljuduppgifter om en (fysisk) person räknas som personuppgifter, även om inga namn nämns. Krypterade eller kodade uppgifter är också personuppgifter om någon har en nyckel som kan koppla dem till en person</v>
      </c>
      <c r="C9" s="60">
        <f>IF(ISNA(VLOOKUP('Steg 1'!$A9,Tabell16723[],3,FALSE)),"",VLOOKUP('Steg 1'!$A9,Tabell16723[],3,FALSE))</f>
        <v>3</v>
      </c>
      <c r="D9" s="60">
        <f>IF(ISNA(VLOOKUP('Steg 1'!$A9,Tabell16723[],4,FALSE)),"",VLOOKUP('Steg 1'!$A9,Tabell16723[],4,FALSE))</f>
        <v>3</v>
      </c>
      <c r="E9" s="60">
        <f>IF(ISNA(VLOOKUP('Steg 1'!$A9,Tabell16723[],5,FALSE)),"",VLOOKUP('Steg 1'!$A9,Tabell16723[],5,FALSE))</f>
        <v>3</v>
      </c>
      <c r="F9" s="60">
        <f>IF(ISNA(VLOOKUP('Steg 1'!$A9,Tabell16723[],6,FALSE)),"",VLOOKUP('Steg 1'!$A9,Tabell16723[],6,FALSE))</f>
        <v>3</v>
      </c>
      <c r="G9" s="51" t="str">
        <f>VLOOKUP('Steg 1'!$A9,Tabell16723[],7,FALSE)</f>
        <v>Ja</v>
      </c>
      <c r="H9" s="52"/>
      <c r="I9" s="115"/>
      <c r="J9" s="115"/>
      <c r="K9" s="115"/>
      <c r="L9" s="115"/>
      <c r="M9" s="115"/>
      <c r="N9" s="115"/>
      <c r="O9" s="115"/>
      <c r="P9" s="115"/>
      <c r="Q9" s="115"/>
      <c r="R9" s="115"/>
      <c r="S9" s="115"/>
      <c r="T9" s="115"/>
      <c r="U9" s="115"/>
    </row>
    <row r="10" spans="1:25" ht="42.5">
      <c r="A10" s="54" t="s">
        <v>72</v>
      </c>
      <c r="B10" s="61" t="str">
        <f>IF(OR(ISNA(VLOOKUP('Steg 1'!$A10,Tabell16723[#All],8,FALSE)),ISBLANK(VLOOKUP('Steg 1'!$A10,Tabell16723[#All],8,FALSE))),"",VLOOKUP('Steg 1'!$A10,Tabell16723[#All],8,FALSE))</f>
        <v xml:space="preserve">Tex aggregerade data eller data där även indirekta möjligheter till identifikation har tagits bort. Kan ske inför att man får tillgång till data eller som en del av forskningsprocessen. </v>
      </c>
      <c r="C10" s="62">
        <f>IF(ISNA(VLOOKUP('Steg 1'!$A10,Tabell16723[],3,FALSE)),"",VLOOKUP('Steg 1'!$A10,Tabell16723[],3,FALSE))</f>
        <v>3</v>
      </c>
      <c r="D10" s="62">
        <f>IF(ISNA(VLOOKUP('Steg 1'!$A10,Tabell16723[],4,FALSE)),"",VLOOKUP('Steg 1'!$A10,Tabell16723[],4,FALSE))</f>
        <v>3</v>
      </c>
      <c r="E10" s="62">
        <f>IF(ISNA(VLOOKUP('Steg 1'!$A10,Tabell16723[],5,FALSE)),"",VLOOKUP('Steg 1'!$A10,Tabell16723[],5,FALSE))</f>
        <v>3</v>
      </c>
      <c r="F10" s="62">
        <f>IF(ISNA(VLOOKUP('Steg 1'!$A10,Tabell16723[],6,FALSE)),"",VLOOKUP('Steg 1'!$A10,Tabell16723[],6,FALSE))</f>
        <v>3</v>
      </c>
      <c r="G10" s="55" t="str">
        <f>VLOOKUP('Steg 1'!$A10,Tabell16723[],7,FALSE)</f>
        <v>Ja</v>
      </c>
      <c r="H10" s="56"/>
      <c r="I10"/>
      <c r="J10"/>
      <c r="K10"/>
      <c r="L10"/>
      <c r="M10" s="115"/>
      <c r="N10" s="115"/>
      <c r="O10" s="115"/>
      <c r="P10" s="115"/>
      <c r="Q10" s="115"/>
      <c r="R10" s="115"/>
      <c r="S10" s="115"/>
      <c r="T10" s="115"/>
      <c r="U10" s="115"/>
      <c r="V10" s="53"/>
      <c r="W10" s="53"/>
      <c r="X10" s="53"/>
      <c r="Y10" s="53"/>
    </row>
    <row r="11" spans="1:25" ht="140.5">
      <c r="A11" s="50" t="s">
        <v>73</v>
      </c>
      <c r="B11" s="59" t="str">
        <f>IF(OR(ISNA(VLOOKUP('Steg 1'!$A11,Tabell16723[#All],8,FALSE)),ISBLANK(VLOOKUP('Steg 1'!$A11,Tabell16723[#All],8,FALSE))),"",VLOOKUP('Steg 1'!$A11,Tabell16723[#All],8,FALSE))</f>
        <v xml:space="preserve">Tex information från patientjournaler, register, prover, bilder där man har direkt koppling till individen, vanligen via personnummer och/eller namn. 
Enligt Integritetsmyndigheten: Personuppgifter som till exempel avslöjar etniskt ursprung, politiska åsikter, religiös eller filosofisk övertygelse, medlemskap i en fackförening, hälsa, en persons sexualliv eller sexuella läggning, genetiska uppgifter och biometriska uppgifter som entydigt identifierar en person. </v>
      </c>
      <c r="C11" s="63">
        <f>IF(ISNA(VLOOKUP('Steg 1'!$A11,Tabell16723[],3,FALSE)),"",VLOOKUP('Steg 1'!$A11,Tabell16723[],3,FALSE))</f>
        <v>4</v>
      </c>
      <c r="D11" s="60">
        <f>IF(ISNA(VLOOKUP('Steg 1'!$A11,Tabell16723[],4,FALSE)),"",VLOOKUP('Steg 1'!$A11,Tabell16723[],4,FALSE))</f>
        <v>3</v>
      </c>
      <c r="E11" s="60">
        <f>IF(ISNA(VLOOKUP('Steg 1'!$A11,Tabell16723[],5,FALSE)),"",VLOOKUP('Steg 1'!$A11,Tabell16723[],5,FALSE))</f>
        <v>3</v>
      </c>
      <c r="F11" s="60">
        <f>IF(ISNA(VLOOKUP('Steg 1'!$A11,Tabell16723[],6,FALSE)),"",VLOOKUP('Steg 1'!$A11,Tabell16723[],6,FALSE))</f>
        <v>3</v>
      </c>
      <c r="G11" s="51" t="str">
        <f>VLOOKUP('Steg 1'!$A11,Tabell16723[],7,FALSE)</f>
        <v>Ja</v>
      </c>
      <c r="H11" s="57"/>
      <c r="I11"/>
      <c r="J11"/>
      <c r="K11"/>
      <c r="L11"/>
      <c r="M11" s="115"/>
      <c r="N11" s="115"/>
      <c r="O11" s="115"/>
      <c r="P11" s="115"/>
      <c r="Q11" s="115"/>
      <c r="R11" s="115"/>
      <c r="S11" s="115"/>
      <c r="T11" s="115"/>
      <c r="U11" s="115"/>
      <c r="V11" s="53"/>
      <c r="W11" s="53"/>
      <c r="X11" s="53"/>
      <c r="Y11" s="53"/>
    </row>
    <row r="12" spans="1:25">
      <c r="A12" s="54"/>
      <c r="B12" s="61" t="str">
        <f>IF(OR(ISNA(VLOOKUP('Steg 1'!$A12,Tabell16723[#All],8,FALSE)),ISBLANK(VLOOKUP('Steg 1'!$A12,Tabell16723[#All],8,FALSE))),"",VLOOKUP('Steg 1'!$A12,Tabell16723[#All],8,FALSE))</f>
        <v/>
      </c>
      <c r="C12" s="64" t="str">
        <f>IF(ISNA(VLOOKUP('Steg 1'!$A12,Tabell16723[],3,FALSE)),"",VLOOKUP('Steg 1'!$A12,Tabell16723[],3,FALSE))</f>
        <v/>
      </c>
      <c r="D12" s="62" t="str">
        <f>IF(ISNA(VLOOKUP('Steg 1'!$A12,Tabell16723[],4,FALSE)),"",VLOOKUP('Steg 1'!$A12,Tabell16723[],4,FALSE))</f>
        <v/>
      </c>
      <c r="E12" s="62" t="str">
        <f>IF(ISNA(VLOOKUP('Steg 1'!$A12,Tabell16723[],5,FALSE)),"",VLOOKUP('Steg 1'!$A12,Tabell16723[],5,FALSE))</f>
        <v/>
      </c>
      <c r="F12" s="62" t="str">
        <f>IF(ISNA(VLOOKUP('Steg 1'!$A12,Tabell16723[],6,FALSE)),"",VLOOKUP('Steg 1'!$A12,Tabell16723[],6,FALSE))</f>
        <v/>
      </c>
      <c r="G12" s="55" t="e">
        <f>VLOOKUP('Steg 1'!$A12,Tabell16723[],7,FALSE)</f>
        <v>#N/A</v>
      </c>
      <c r="H12" s="56"/>
      <c r="I12"/>
      <c r="J12"/>
      <c r="K12"/>
      <c r="L12"/>
      <c r="M12" s="115"/>
      <c r="N12" s="115"/>
      <c r="O12" s="115"/>
      <c r="P12" s="115"/>
      <c r="Q12" s="115"/>
      <c r="R12" s="115"/>
      <c r="S12" s="115"/>
      <c r="T12" s="115"/>
      <c r="U12" s="115"/>
      <c r="V12" s="53"/>
      <c r="W12" s="53"/>
      <c r="X12" s="53"/>
      <c r="Y12" s="53"/>
    </row>
    <row r="13" spans="1:25">
      <c r="A13" s="50"/>
      <c r="B13" s="59" t="str">
        <f>IF(OR(ISNA(VLOOKUP('Steg 1'!$A13,Tabell16723[#All],8,FALSE)),ISBLANK(VLOOKUP('Steg 1'!$A13,Tabell16723[#All],8,FALSE))),"",VLOOKUP('Steg 1'!$A13,Tabell16723[#All],8,FALSE))</f>
        <v/>
      </c>
      <c r="C13" s="63" t="str">
        <f>IF(ISNA(VLOOKUP('Steg 1'!$A13,Tabell16723[],3,FALSE)),"",VLOOKUP('Steg 1'!$A13,Tabell16723[],3,FALSE))</f>
        <v/>
      </c>
      <c r="D13" s="60" t="str">
        <f>IF(ISNA(VLOOKUP('Steg 1'!$A13,Tabell16723[],4,FALSE)),"",VLOOKUP('Steg 1'!$A13,Tabell16723[],4,FALSE))</f>
        <v/>
      </c>
      <c r="E13" s="60" t="str">
        <f>IF(ISNA(VLOOKUP('Steg 1'!$A13,Tabell16723[],5,FALSE)),"",VLOOKUP('Steg 1'!$A13,Tabell16723[],5,FALSE))</f>
        <v/>
      </c>
      <c r="F13" s="60" t="str">
        <f>IF(ISNA(VLOOKUP('Steg 1'!$A13,Tabell16723[],6,FALSE)),"",VLOOKUP('Steg 1'!$A13,Tabell16723[],6,FALSE))</f>
        <v/>
      </c>
      <c r="G13" s="51" t="e">
        <f>VLOOKUP('Steg 1'!$A13,Tabell16723[],7,FALSE)</f>
        <v>#N/A</v>
      </c>
      <c r="H13" s="57"/>
      <c r="I13"/>
      <c r="J13"/>
      <c r="K13"/>
      <c r="L13"/>
      <c r="M13" s="115"/>
      <c r="N13" s="115"/>
      <c r="O13" s="115"/>
      <c r="P13" s="115"/>
      <c r="Q13" s="115"/>
      <c r="R13" s="115"/>
      <c r="S13" s="115"/>
      <c r="T13" s="115"/>
      <c r="U13" s="115"/>
      <c r="V13" s="53"/>
      <c r="W13" s="53"/>
      <c r="X13" s="53"/>
      <c r="Y13" s="53"/>
    </row>
    <row r="14" spans="1:25">
      <c r="A14" s="54"/>
      <c r="B14" s="61" t="str">
        <f>IF(OR(ISNA(VLOOKUP('Steg 1'!$A14,Tabell16723[#All],8,FALSE)),ISBLANK(VLOOKUP('Steg 1'!$A14,Tabell16723[#All],8,FALSE))),"",VLOOKUP('Steg 1'!$A14,Tabell16723[#All],8,FALSE))</f>
        <v/>
      </c>
      <c r="C14" s="64" t="str">
        <f>IF(ISNA(VLOOKUP('Steg 1'!$A14,Tabell16723[],3,FALSE)),"",VLOOKUP('Steg 1'!$A14,Tabell16723[],3,FALSE))</f>
        <v/>
      </c>
      <c r="D14" s="62" t="str">
        <f>IF(ISNA(VLOOKUP('Steg 1'!$A14,Tabell16723[],4,FALSE)),"",VLOOKUP('Steg 1'!$A14,Tabell16723[],4,FALSE))</f>
        <v/>
      </c>
      <c r="E14" s="62" t="str">
        <f>IF(ISNA(VLOOKUP('Steg 1'!$A14,Tabell16723[],5,FALSE)),"",VLOOKUP('Steg 1'!$A14,Tabell16723[],5,FALSE))</f>
        <v/>
      </c>
      <c r="F14" s="62" t="str">
        <f>IF(ISNA(VLOOKUP('Steg 1'!$A14,Tabell16723[],6,FALSE)),"",VLOOKUP('Steg 1'!$A14,Tabell16723[],6,FALSE))</f>
        <v/>
      </c>
      <c r="G14" s="55" t="e">
        <f>VLOOKUP('Steg 1'!$A14,Tabell16723[],7,FALSE)</f>
        <v>#N/A</v>
      </c>
      <c r="H14" s="56"/>
      <c r="I14"/>
      <c r="J14"/>
      <c r="K14"/>
      <c r="L14"/>
      <c r="M14" s="115"/>
      <c r="N14" s="115"/>
      <c r="O14" s="115"/>
      <c r="P14" s="115"/>
      <c r="Q14" s="115"/>
      <c r="R14" s="115"/>
      <c r="S14" s="115"/>
      <c r="T14" s="115"/>
      <c r="U14" s="115"/>
      <c r="V14" s="53"/>
      <c r="W14" s="53"/>
      <c r="X14" s="53"/>
      <c r="Y14" s="53"/>
    </row>
    <row r="15" spans="1:25">
      <c r="A15" s="50"/>
      <c r="B15" s="59" t="str">
        <f>IF(OR(ISNA(VLOOKUP('Steg 1'!$A15,Tabell16723[#All],8,FALSE)),ISBLANK(VLOOKUP('Steg 1'!$A15,Tabell16723[#All],8,FALSE))),"",VLOOKUP('Steg 1'!$A15,Tabell16723[#All],8,FALSE))</f>
        <v/>
      </c>
      <c r="C15" s="63" t="str">
        <f>IF(ISNA(VLOOKUP('Steg 1'!$A15,Tabell16723[],3,FALSE)),"",VLOOKUP('Steg 1'!$A15,Tabell16723[],3,FALSE))</f>
        <v/>
      </c>
      <c r="D15" s="60" t="str">
        <f>IF(ISNA(VLOOKUP('Steg 1'!$A15,Tabell16723[],4,FALSE)),"",VLOOKUP('Steg 1'!$A15,Tabell16723[],4,FALSE))</f>
        <v/>
      </c>
      <c r="E15" s="60" t="str">
        <f>IF(ISNA(VLOOKUP('Steg 1'!$A15,Tabell16723[],5,FALSE)),"",VLOOKUP('Steg 1'!$A15,Tabell16723[],5,FALSE))</f>
        <v/>
      </c>
      <c r="F15" s="60" t="str">
        <f>IF(ISNA(VLOOKUP('Steg 1'!$A15,Tabell16723[],6,FALSE)),"",VLOOKUP('Steg 1'!$A15,Tabell16723[],6,FALSE))</f>
        <v/>
      </c>
      <c r="G15" s="51" t="e">
        <f>VLOOKUP('Steg 1'!$A15,Tabell16723[],7,FALSE)</f>
        <v>#N/A</v>
      </c>
      <c r="H15" s="57"/>
      <c r="I15"/>
      <c r="J15"/>
      <c r="K15"/>
      <c r="L15"/>
      <c r="M15" s="115"/>
      <c r="N15" s="115"/>
      <c r="O15" s="115"/>
      <c r="P15" s="115"/>
      <c r="Q15" s="115"/>
      <c r="R15" s="115"/>
      <c r="S15" s="115"/>
      <c r="T15" s="115"/>
      <c r="U15" s="115"/>
      <c r="V15" s="53"/>
      <c r="W15" s="53"/>
      <c r="X15" s="53"/>
      <c r="Y15" s="53"/>
    </row>
    <row r="16" spans="1:25">
      <c r="A16" s="54"/>
      <c r="B16" s="61" t="str">
        <f>IF(OR(ISNA(VLOOKUP('Steg 1'!$A16,Tabell16723[#All],8,FALSE)),ISBLANK(VLOOKUP('Steg 1'!$A16,Tabell16723[#All],8,FALSE))),"",VLOOKUP('Steg 1'!$A16,Tabell16723[#All],8,FALSE))</f>
        <v/>
      </c>
      <c r="C16" s="64" t="str">
        <f>IF(ISNA(VLOOKUP('Steg 1'!$A16,Tabell16723[],3,FALSE)),"",VLOOKUP('Steg 1'!$A16,Tabell16723[],3,FALSE))</f>
        <v/>
      </c>
      <c r="D16" s="62" t="str">
        <f>IF(ISNA(VLOOKUP('Steg 1'!$A16,Tabell16723[],4,FALSE)),"",VLOOKUP('Steg 1'!$A16,Tabell16723[],4,FALSE))</f>
        <v/>
      </c>
      <c r="E16" s="62" t="str">
        <f>IF(ISNA(VLOOKUP('Steg 1'!$A16,Tabell16723[],5,FALSE)),"",VLOOKUP('Steg 1'!$A16,Tabell16723[],5,FALSE))</f>
        <v/>
      </c>
      <c r="F16" s="62" t="str">
        <f>IF(ISNA(VLOOKUP('Steg 1'!$A16,Tabell16723[],6,FALSE)),"",VLOOKUP('Steg 1'!$A16,Tabell16723[],6,FALSE))</f>
        <v/>
      </c>
      <c r="G16" s="55" t="e">
        <f>VLOOKUP('Steg 1'!$A16,Tabell16723[],7,FALSE)</f>
        <v>#N/A</v>
      </c>
      <c r="H16" s="56"/>
      <c r="I16"/>
      <c r="J16"/>
      <c r="K16"/>
      <c r="L16"/>
      <c r="M16" s="115"/>
      <c r="N16" s="115"/>
      <c r="O16" s="115"/>
      <c r="P16" s="115"/>
      <c r="Q16" s="115"/>
      <c r="R16" s="115"/>
      <c r="S16" s="115"/>
      <c r="T16" s="115"/>
      <c r="U16" s="115"/>
      <c r="V16" s="53"/>
      <c r="W16" s="53"/>
      <c r="X16" s="53"/>
      <c r="Y16" s="53"/>
    </row>
    <row r="17" spans="1:25">
      <c r="A17" s="50"/>
      <c r="B17" s="59" t="str">
        <f>IF(OR(ISNA(VLOOKUP('Steg 1'!$A17,Tabell16723[#All],8,FALSE)),ISBLANK(VLOOKUP('Steg 1'!$A17,Tabell16723[#All],8,FALSE))),"",VLOOKUP('Steg 1'!$A17,Tabell16723[#All],8,FALSE))</f>
        <v/>
      </c>
      <c r="C17" s="63" t="str">
        <f>IF(ISNA(VLOOKUP('Steg 1'!$A17,Tabell16723[],3,FALSE)),"",VLOOKUP('Steg 1'!$A17,Tabell16723[],3,FALSE))</f>
        <v/>
      </c>
      <c r="D17" s="60" t="str">
        <f>IF(ISNA(VLOOKUP('Steg 1'!$A17,Tabell16723[],4,FALSE)),"",VLOOKUP('Steg 1'!$A17,Tabell16723[],4,FALSE))</f>
        <v/>
      </c>
      <c r="E17" s="60" t="str">
        <f>IF(ISNA(VLOOKUP('Steg 1'!$A17,Tabell16723[],5,FALSE)),"",VLOOKUP('Steg 1'!$A17,Tabell16723[],5,FALSE))</f>
        <v/>
      </c>
      <c r="F17" s="60" t="str">
        <f>IF(ISNA(VLOOKUP('Steg 1'!$A17,Tabell16723[],6,FALSE)),"",VLOOKUP('Steg 1'!$A17,Tabell16723[],6,FALSE))</f>
        <v/>
      </c>
      <c r="G17" s="51" t="e">
        <f>VLOOKUP('Steg 1'!$A17,Tabell16723[],7,FALSE)</f>
        <v>#N/A</v>
      </c>
      <c r="H17" s="57"/>
      <c r="I17"/>
      <c r="J17"/>
      <c r="K17"/>
      <c r="L17"/>
      <c r="M17" s="115"/>
      <c r="N17" s="115"/>
      <c r="O17" s="115"/>
      <c r="P17" s="115"/>
      <c r="Q17" s="115"/>
      <c r="R17" s="115"/>
      <c r="S17" s="115"/>
      <c r="T17" s="115"/>
      <c r="U17" s="115"/>
      <c r="V17" s="53"/>
      <c r="W17" s="53"/>
      <c r="X17" s="53"/>
      <c r="Y17" s="53"/>
    </row>
    <row r="18" spans="1:25">
      <c r="A18" s="54"/>
      <c r="B18" s="61" t="str">
        <f>IF(OR(ISNA(VLOOKUP('Steg 1'!$A18,Tabell16723[#All],8,FALSE)),ISBLANK(VLOOKUP('Steg 1'!$A18,Tabell16723[#All],8,FALSE))),"",VLOOKUP('Steg 1'!$A18,Tabell16723[#All],8,FALSE))</f>
        <v/>
      </c>
      <c r="C18" s="64" t="str">
        <f>IF(ISNA(VLOOKUP('Steg 1'!$A18,Tabell16723[],3,FALSE)),"",VLOOKUP('Steg 1'!$A18,Tabell16723[],3,FALSE))</f>
        <v/>
      </c>
      <c r="D18" s="62" t="str">
        <f>IF(ISNA(VLOOKUP('Steg 1'!$A18,Tabell16723[],4,FALSE)),"",VLOOKUP('Steg 1'!$A18,Tabell16723[],4,FALSE))</f>
        <v/>
      </c>
      <c r="E18" s="62" t="str">
        <f>IF(ISNA(VLOOKUP('Steg 1'!$A18,Tabell16723[],5,FALSE)),"",VLOOKUP('Steg 1'!$A18,Tabell16723[],5,FALSE))</f>
        <v/>
      </c>
      <c r="F18" s="62" t="str">
        <f>IF(ISNA(VLOOKUP('Steg 1'!$A18,Tabell16723[],6,FALSE)),"",VLOOKUP('Steg 1'!$A18,Tabell16723[],6,FALSE))</f>
        <v/>
      </c>
      <c r="G18" s="55" t="e">
        <f>VLOOKUP('Steg 1'!$A18,Tabell16723[],7,FALSE)</f>
        <v>#N/A</v>
      </c>
      <c r="H18" s="56"/>
      <c r="I18"/>
      <c r="J18"/>
      <c r="K18"/>
      <c r="L18"/>
      <c r="M18" s="115"/>
      <c r="N18" s="115"/>
      <c r="O18" s="115"/>
      <c r="P18" s="115"/>
      <c r="Q18" s="115"/>
      <c r="R18" s="115"/>
      <c r="S18" s="115"/>
      <c r="T18" s="115"/>
      <c r="U18" s="115"/>
      <c r="V18" s="53"/>
      <c r="W18" s="53"/>
      <c r="X18" s="53"/>
      <c r="Y18" s="53"/>
    </row>
    <row r="19" spans="1:25">
      <c r="A19" s="50"/>
      <c r="B19" s="59" t="str">
        <f>IF(OR(ISNA(VLOOKUP('Steg 1'!$A19,Tabell16723[#All],8,FALSE)),ISBLANK(VLOOKUP('Steg 1'!$A19,Tabell16723[#All],8,FALSE))),"",VLOOKUP('Steg 1'!$A19,Tabell16723[#All],8,FALSE))</f>
        <v/>
      </c>
      <c r="C19" s="63" t="str">
        <f>IF(ISNA(VLOOKUP('Steg 1'!$A19,Tabell16723[],3,FALSE)),"",VLOOKUP('Steg 1'!$A19,Tabell16723[],3,FALSE))</f>
        <v/>
      </c>
      <c r="D19" s="60" t="str">
        <f>IF(ISNA(VLOOKUP('Steg 1'!$A19,Tabell16723[],4,FALSE)),"",VLOOKUP('Steg 1'!$A19,Tabell16723[],4,FALSE))</f>
        <v/>
      </c>
      <c r="E19" s="60" t="str">
        <f>IF(ISNA(VLOOKUP('Steg 1'!$A19,Tabell16723[],5,FALSE)),"",VLOOKUP('Steg 1'!$A19,Tabell16723[],5,FALSE))</f>
        <v/>
      </c>
      <c r="F19" s="60" t="str">
        <f>IF(ISNA(VLOOKUP('Steg 1'!$A19,Tabell16723[],6,FALSE)),"",VLOOKUP('Steg 1'!$A19,Tabell16723[],6,FALSE))</f>
        <v/>
      </c>
      <c r="G19" s="51" t="e">
        <f>VLOOKUP('Steg 1'!$A19,Tabell16723[],7,FALSE)</f>
        <v>#N/A</v>
      </c>
      <c r="H19" s="57"/>
      <c r="I19"/>
      <c r="J19"/>
      <c r="K19"/>
      <c r="L19"/>
      <c r="M19" s="115"/>
      <c r="N19" s="115"/>
      <c r="O19" s="115"/>
      <c r="P19" s="115"/>
      <c r="Q19" s="115"/>
      <c r="R19" s="115"/>
      <c r="S19" s="115"/>
      <c r="T19" s="115"/>
      <c r="U19" s="115"/>
      <c r="V19" s="53"/>
      <c r="W19" s="53"/>
      <c r="X19" s="53"/>
      <c r="Y19" s="53"/>
    </row>
    <row r="20" spans="1:25">
      <c r="A20" s="54"/>
      <c r="B20" s="61" t="str">
        <f>IF(OR(ISNA(VLOOKUP('Steg 1'!$A20,Tabell16723[#All],8,FALSE)),ISBLANK(VLOOKUP('Steg 1'!$A20,Tabell16723[#All],8,FALSE))),"",VLOOKUP('Steg 1'!$A20,Tabell16723[#All],8,FALSE))</f>
        <v/>
      </c>
      <c r="C20" s="64" t="str">
        <f>IF(ISNA(VLOOKUP('Steg 1'!$A20,Tabell16723[],3,FALSE)),"",VLOOKUP('Steg 1'!$A20,Tabell16723[],3,FALSE))</f>
        <v/>
      </c>
      <c r="D20" s="62" t="str">
        <f>IF(ISNA(VLOOKUP('Steg 1'!$A20,Tabell16723[],4,FALSE)),"",VLOOKUP('Steg 1'!$A20,Tabell16723[],4,FALSE))</f>
        <v/>
      </c>
      <c r="E20" s="62" t="str">
        <f>IF(ISNA(VLOOKUP('Steg 1'!$A20,Tabell16723[],5,FALSE)),"",VLOOKUP('Steg 1'!$A20,Tabell16723[],5,FALSE))</f>
        <v/>
      </c>
      <c r="F20" s="62" t="str">
        <f>IF(ISNA(VLOOKUP('Steg 1'!$A20,Tabell16723[],6,FALSE)),"",VLOOKUP('Steg 1'!$A20,Tabell16723[],6,FALSE))</f>
        <v/>
      </c>
      <c r="G20" s="55" t="e">
        <f>VLOOKUP('Steg 1'!$A20,Tabell16723[],7,FALSE)</f>
        <v>#N/A</v>
      </c>
      <c r="H20" s="56"/>
      <c r="I20"/>
      <c r="J20"/>
      <c r="K20"/>
      <c r="L20"/>
      <c r="M20"/>
      <c r="N20"/>
      <c r="O20"/>
      <c r="P20"/>
      <c r="Q20"/>
      <c r="R20"/>
      <c r="S20"/>
      <c r="T20"/>
      <c r="U20"/>
    </row>
    <row r="21" spans="1:25">
      <c r="A21" s="50"/>
      <c r="B21" s="59" t="str">
        <f>IF(OR(ISNA(VLOOKUP('Steg 1'!$A21,Tabell16723[#All],8,FALSE)),ISBLANK(VLOOKUP('Steg 1'!$A21,Tabell16723[#All],8,FALSE))),"",VLOOKUP('Steg 1'!$A21,Tabell16723[#All],8,FALSE))</f>
        <v/>
      </c>
      <c r="C21" s="63" t="str">
        <f>IF(ISNA(VLOOKUP('Steg 1'!$A21,Tabell16723[],3,FALSE)),"",VLOOKUP('Steg 1'!$A21,Tabell16723[],3,FALSE))</f>
        <v/>
      </c>
      <c r="D21" s="60" t="str">
        <f>IF(ISNA(VLOOKUP('Steg 1'!$A21,Tabell16723[],4,FALSE)),"",VLOOKUP('Steg 1'!$A21,Tabell16723[],4,FALSE))</f>
        <v/>
      </c>
      <c r="E21" s="60" t="str">
        <f>IF(ISNA(VLOOKUP('Steg 1'!$A21,Tabell16723[],5,FALSE)),"",VLOOKUP('Steg 1'!$A21,Tabell16723[],5,FALSE))</f>
        <v/>
      </c>
      <c r="F21" s="60" t="str">
        <f>IF(ISNA(VLOOKUP('Steg 1'!$A21,Tabell16723[],6,FALSE)),"",VLOOKUP('Steg 1'!$A21,Tabell16723[],6,FALSE))</f>
        <v/>
      </c>
      <c r="G21" s="51" t="e">
        <f>VLOOKUP('Steg 1'!$A21,Tabell16723[],7,FALSE)</f>
        <v>#N/A</v>
      </c>
      <c r="H21" s="57"/>
      <c r="I21"/>
      <c r="J21"/>
      <c r="K21"/>
      <c r="L21"/>
      <c r="M21"/>
      <c r="N21"/>
      <c r="O21"/>
      <c r="P21"/>
      <c r="Q21"/>
      <c r="R21"/>
      <c r="S21"/>
      <c r="T21"/>
      <c r="U21"/>
    </row>
    <row r="22" spans="1:25">
      <c r="A22" s="54"/>
      <c r="B22" s="61" t="str">
        <f>IF(OR(ISNA(VLOOKUP('Steg 1'!$A22,Tabell16723[#All],8,FALSE)),ISBLANK(VLOOKUP('Steg 1'!$A22,Tabell16723[#All],8,FALSE))),"",VLOOKUP('Steg 1'!$A22,Tabell16723[#All],8,FALSE))</f>
        <v/>
      </c>
      <c r="C22" s="64" t="str">
        <f>IF(ISNA(VLOOKUP('Steg 1'!$A22,Tabell16723[],3,FALSE)),"",VLOOKUP('Steg 1'!$A22,Tabell16723[],3,FALSE))</f>
        <v/>
      </c>
      <c r="D22" s="62" t="str">
        <f>IF(ISNA(VLOOKUP('Steg 1'!$A22,Tabell16723[],4,FALSE)),"",VLOOKUP('Steg 1'!$A22,Tabell16723[],4,FALSE))</f>
        <v/>
      </c>
      <c r="E22" s="62" t="str">
        <f>IF(ISNA(VLOOKUP('Steg 1'!$A22,Tabell16723[],5,FALSE)),"",VLOOKUP('Steg 1'!$A22,Tabell16723[],5,FALSE))</f>
        <v/>
      </c>
      <c r="F22" s="62" t="str">
        <f>IF(ISNA(VLOOKUP('Steg 1'!$A22,Tabell16723[],6,FALSE)),"",VLOOKUP('Steg 1'!$A22,Tabell16723[],6,FALSE))</f>
        <v/>
      </c>
      <c r="G22" s="55" t="e">
        <f>VLOOKUP('Steg 1'!$A22,Tabell16723[],7,FALSE)</f>
        <v>#N/A</v>
      </c>
      <c r="H22" s="56"/>
      <c r="I22"/>
      <c r="J22"/>
      <c r="K22"/>
      <c r="L22"/>
      <c r="M22"/>
      <c r="N22"/>
      <c r="O22"/>
      <c r="P22"/>
      <c r="Q22"/>
      <c r="R22"/>
      <c r="S22"/>
      <c r="T22"/>
      <c r="U22"/>
    </row>
    <row r="23" spans="1:25">
      <c r="A23" s="50"/>
      <c r="B23" s="59" t="str">
        <f>IF(OR(ISNA(VLOOKUP('Steg 1'!$A23,Tabell16723[#All],8,FALSE)),ISBLANK(VLOOKUP('Steg 1'!$A23,Tabell16723[#All],8,FALSE))),"",VLOOKUP('Steg 1'!$A23,Tabell16723[#All],8,FALSE))</f>
        <v/>
      </c>
      <c r="C23" s="63" t="str">
        <f>IF(ISNA(VLOOKUP('Steg 1'!$A23,Tabell16723[],3,FALSE)),"",VLOOKUP('Steg 1'!$A23,Tabell16723[],3,FALSE))</f>
        <v/>
      </c>
      <c r="D23" s="60" t="str">
        <f>IF(ISNA(VLOOKUP('Steg 1'!$A23,Tabell16723[],4,FALSE)),"",VLOOKUP('Steg 1'!$A23,Tabell16723[],4,FALSE))</f>
        <v/>
      </c>
      <c r="E23" s="60" t="str">
        <f>IF(ISNA(VLOOKUP('Steg 1'!$A23,Tabell16723[],5,FALSE)),"",VLOOKUP('Steg 1'!$A23,Tabell16723[],5,FALSE))</f>
        <v/>
      </c>
      <c r="F23" s="60" t="str">
        <f>IF(ISNA(VLOOKUP('Steg 1'!$A23,Tabell16723[],6,FALSE)),"",VLOOKUP('Steg 1'!$A23,Tabell16723[],6,FALSE))</f>
        <v/>
      </c>
      <c r="G23" s="51" t="e">
        <f>VLOOKUP('Steg 1'!$A23,Tabell16723[],7,FALSE)</f>
        <v>#N/A</v>
      </c>
      <c r="H23" s="57"/>
      <c r="I23"/>
      <c r="J23"/>
      <c r="K23"/>
      <c r="L23"/>
      <c r="M23"/>
      <c r="N23"/>
      <c r="O23"/>
      <c r="P23"/>
      <c r="Q23"/>
      <c r="R23"/>
      <c r="S23"/>
      <c r="T23"/>
      <c r="U23"/>
    </row>
    <row r="24" spans="1:25">
      <c r="A24" s="54"/>
      <c r="B24" s="61" t="str">
        <f>IF(OR(ISNA(VLOOKUP('Steg 1'!$A24,Tabell16723[#All],8,FALSE)),ISBLANK(VLOOKUP('Steg 1'!$A24,Tabell16723[#All],8,FALSE))),"",VLOOKUP('Steg 1'!$A24,Tabell16723[#All],8,FALSE))</f>
        <v/>
      </c>
      <c r="C24" s="64" t="str">
        <f>IF(ISNA(VLOOKUP('Steg 1'!$A24,Tabell16723[],3,FALSE)),"",VLOOKUP('Steg 1'!$A24,Tabell16723[],3,FALSE))</f>
        <v/>
      </c>
      <c r="D24" s="62" t="str">
        <f>IF(ISNA(VLOOKUP('Steg 1'!$A24,Tabell16723[],4,FALSE)),"",VLOOKUP('Steg 1'!$A24,Tabell16723[],4,FALSE))</f>
        <v/>
      </c>
      <c r="E24" s="62" t="str">
        <f>IF(ISNA(VLOOKUP('Steg 1'!$A24,Tabell16723[],5,FALSE)),"",VLOOKUP('Steg 1'!$A24,Tabell16723[],5,FALSE))</f>
        <v/>
      </c>
      <c r="F24" s="62" t="str">
        <f>IF(ISNA(VLOOKUP('Steg 1'!$A24,Tabell16723[],6,FALSE)),"",VLOOKUP('Steg 1'!$A24,Tabell16723[],6,FALSE))</f>
        <v/>
      </c>
      <c r="G24" s="55" t="e">
        <f>VLOOKUP('Steg 1'!$A24,Tabell16723[],7,FALSE)</f>
        <v>#N/A</v>
      </c>
      <c r="H24" s="56"/>
      <c r="I24"/>
      <c r="J24"/>
      <c r="K24"/>
      <c r="L24"/>
      <c r="M24"/>
      <c r="N24"/>
      <c r="O24"/>
      <c r="P24"/>
      <c r="Q24"/>
      <c r="R24"/>
      <c r="S24"/>
      <c r="T24"/>
      <c r="U24"/>
    </row>
    <row r="25" spans="1:25">
      <c r="A25" s="50"/>
      <c r="B25" s="59" t="str">
        <f>IF(OR(ISNA(VLOOKUP('Steg 1'!$A25,Tabell16723[#All],8,FALSE)),ISBLANK(VLOOKUP('Steg 1'!$A25,Tabell16723[#All],8,FALSE))),"",VLOOKUP('Steg 1'!$A25,Tabell16723[#All],8,FALSE))</f>
        <v/>
      </c>
      <c r="C25" s="63" t="str">
        <f>IF(ISNA(VLOOKUP('Steg 1'!$A25,Tabell16723[],3,FALSE)),"",VLOOKUP('Steg 1'!$A25,Tabell16723[],3,FALSE))</f>
        <v/>
      </c>
      <c r="D25" s="60" t="str">
        <f>IF(ISNA(VLOOKUP('Steg 1'!$A25,Tabell16723[],4,FALSE)),"",VLOOKUP('Steg 1'!$A25,Tabell16723[],4,FALSE))</f>
        <v/>
      </c>
      <c r="E25" s="60" t="str">
        <f>IF(ISNA(VLOOKUP('Steg 1'!$A25,Tabell16723[],5,FALSE)),"",VLOOKUP('Steg 1'!$A25,Tabell16723[],5,FALSE))</f>
        <v/>
      </c>
      <c r="F25" s="60" t="str">
        <f>IF(ISNA(VLOOKUP('Steg 1'!$A25,Tabell16723[],6,FALSE)),"",VLOOKUP('Steg 1'!$A25,Tabell16723[],6,FALSE))</f>
        <v/>
      </c>
      <c r="G25" s="51" t="e">
        <f>VLOOKUP('Steg 1'!$A25,Tabell16723[],7,FALSE)</f>
        <v>#N/A</v>
      </c>
      <c r="H25" s="57"/>
      <c r="I25"/>
      <c r="J25"/>
      <c r="K25"/>
      <c r="L25"/>
      <c r="M25"/>
      <c r="N25"/>
      <c r="O25"/>
      <c r="P25"/>
      <c r="Q25"/>
      <c r="R25"/>
      <c r="S25"/>
      <c r="T25"/>
      <c r="U25"/>
    </row>
    <row r="26" spans="1:25">
      <c r="A26" s="54"/>
      <c r="B26" s="61" t="str">
        <f>IF(OR(ISNA(VLOOKUP('Steg 1'!$A26,Tabell16723[#All],8,FALSE)),ISBLANK(VLOOKUP('Steg 1'!$A26,Tabell16723[#All],8,FALSE))),"",VLOOKUP('Steg 1'!$A26,Tabell16723[#All],8,FALSE))</f>
        <v/>
      </c>
      <c r="C26" s="64" t="str">
        <f>IF(ISNA(VLOOKUP('Steg 1'!$A26,Tabell16723[],3,FALSE)),"",VLOOKUP('Steg 1'!$A26,Tabell16723[],3,FALSE))</f>
        <v/>
      </c>
      <c r="D26" s="62" t="str">
        <f>IF(ISNA(VLOOKUP('Steg 1'!$A26,Tabell16723[],4,FALSE)),"",VLOOKUP('Steg 1'!$A26,Tabell16723[],4,FALSE))</f>
        <v/>
      </c>
      <c r="E26" s="62" t="str">
        <f>IF(ISNA(VLOOKUP('Steg 1'!$A26,Tabell16723[],5,FALSE)),"",VLOOKUP('Steg 1'!$A26,Tabell16723[],5,FALSE))</f>
        <v/>
      </c>
      <c r="F26" s="62" t="str">
        <f>IF(ISNA(VLOOKUP('Steg 1'!$A26,Tabell16723[],6,FALSE)),"",VLOOKUP('Steg 1'!$A26,Tabell16723[],6,FALSE))</f>
        <v/>
      </c>
      <c r="G26" s="55" t="e">
        <f>VLOOKUP('Steg 1'!$A26,Tabell16723[],7,FALSE)</f>
        <v>#N/A</v>
      </c>
      <c r="H26" s="56"/>
      <c r="I26"/>
      <c r="J26"/>
      <c r="K26"/>
      <c r="L26"/>
      <c r="M26"/>
      <c r="N26"/>
      <c r="O26"/>
      <c r="P26"/>
      <c r="Q26"/>
      <c r="R26"/>
      <c r="S26"/>
      <c r="T26"/>
      <c r="U26"/>
    </row>
    <row r="27" spans="1:25">
      <c r="A27" s="50"/>
      <c r="B27" s="59" t="str">
        <f>IF(OR(ISNA(VLOOKUP('Steg 1'!$A27,Tabell16723[#All],8,FALSE)),ISBLANK(VLOOKUP('Steg 1'!$A27,Tabell16723[#All],8,FALSE))),"",VLOOKUP('Steg 1'!$A27,Tabell16723[#All],8,FALSE))</f>
        <v/>
      </c>
      <c r="C27" s="63" t="str">
        <f>IF(ISNA(VLOOKUP('Steg 1'!$A27,Tabell16723[],3,FALSE)),"",VLOOKUP('Steg 1'!$A27,Tabell16723[],3,FALSE))</f>
        <v/>
      </c>
      <c r="D27" s="60" t="str">
        <f>IF(ISNA(VLOOKUP('Steg 1'!$A27,Tabell16723[],4,FALSE)),"",VLOOKUP('Steg 1'!$A27,Tabell16723[],4,FALSE))</f>
        <v/>
      </c>
      <c r="E27" s="60" t="str">
        <f>IF(ISNA(VLOOKUP('Steg 1'!$A27,Tabell16723[],5,FALSE)),"",VLOOKUP('Steg 1'!$A27,Tabell16723[],5,FALSE))</f>
        <v/>
      </c>
      <c r="F27" s="60" t="str">
        <f>IF(ISNA(VLOOKUP('Steg 1'!$A27,Tabell16723[],6,FALSE)),"",VLOOKUP('Steg 1'!$A27,Tabell16723[],6,FALSE))</f>
        <v/>
      </c>
      <c r="G27" s="51" t="e">
        <f>VLOOKUP('Steg 1'!$A27,Tabell16723[],7,FALSE)</f>
        <v>#N/A</v>
      </c>
      <c r="H27" s="57"/>
      <c r="I27"/>
      <c r="J27"/>
      <c r="K27"/>
      <c r="L27"/>
      <c r="M27"/>
      <c r="N27"/>
      <c r="O27"/>
      <c r="P27"/>
      <c r="Q27"/>
      <c r="R27"/>
      <c r="S27"/>
      <c r="T27"/>
      <c r="U27"/>
    </row>
    <row r="28" spans="1:25">
      <c r="A28" s="54"/>
      <c r="B28" s="61" t="str">
        <f>IF(OR(ISNA(VLOOKUP('Steg 1'!$A28,Tabell16723[#All],8,FALSE)),ISBLANK(VLOOKUP('Steg 1'!$A28,Tabell16723[#All],8,FALSE))),"",VLOOKUP('Steg 1'!$A28,Tabell16723[#All],8,FALSE))</f>
        <v/>
      </c>
      <c r="C28" s="64" t="str">
        <f>IF(ISNA(VLOOKUP('Steg 1'!$A28,Tabell16723[],3,FALSE)),"",VLOOKUP('Steg 1'!$A28,Tabell16723[],3,FALSE))</f>
        <v/>
      </c>
      <c r="D28" s="62" t="str">
        <f>IF(ISNA(VLOOKUP('Steg 1'!$A28,Tabell16723[],4,FALSE)),"",VLOOKUP('Steg 1'!$A28,Tabell16723[],4,FALSE))</f>
        <v/>
      </c>
      <c r="E28" s="62" t="str">
        <f>IF(ISNA(VLOOKUP('Steg 1'!$A28,Tabell16723[],5,FALSE)),"",VLOOKUP('Steg 1'!$A28,Tabell16723[],5,FALSE))</f>
        <v/>
      </c>
      <c r="F28" s="62" t="str">
        <f>IF(ISNA(VLOOKUP('Steg 1'!$A28,Tabell16723[],6,FALSE)),"",VLOOKUP('Steg 1'!$A28,Tabell16723[],6,FALSE))</f>
        <v/>
      </c>
      <c r="G28" s="55" t="e">
        <f>VLOOKUP('Steg 1'!$A28,Tabell16723[],7,FALSE)</f>
        <v>#N/A</v>
      </c>
      <c r="H28" s="56"/>
      <c r="I28"/>
      <c r="J28"/>
      <c r="K28"/>
      <c r="L28"/>
      <c r="M28"/>
      <c r="N28"/>
      <c r="O28"/>
      <c r="P28"/>
      <c r="Q28"/>
      <c r="R28"/>
      <c r="S28"/>
      <c r="T28"/>
      <c r="U28"/>
    </row>
    <row r="29" spans="1:25">
      <c r="A29" s="50"/>
      <c r="B29" s="59" t="str">
        <f>IF(OR(ISNA(VLOOKUP('Steg 1'!$A29,Tabell16723[#All],8,FALSE)),ISBLANK(VLOOKUP('Steg 1'!$A29,Tabell16723[#All],8,FALSE))),"",VLOOKUP('Steg 1'!$A29,Tabell16723[#All],8,FALSE))</f>
        <v/>
      </c>
      <c r="C29" s="63" t="str">
        <f>IF(ISNA(VLOOKUP('Steg 1'!$A29,Tabell16723[],3,FALSE)),"",VLOOKUP('Steg 1'!$A29,Tabell16723[],3,FALSE))</f>
        <v/>
      </c>
      <c r="D29" s="60" t="str">
        <f>IF(ISNA(VLOOKUP('Steg 1'!$A29,Tabell16723[],4,FALSE)),"",VLOOKUP('Steg 1'!$A29,Tabell16723[],4,FALSE))</f>
        <v/>
      </c>
      <c r="E29" s="60" t="str">
        <f>IF(ISNA(VLOOKUP('Steg 1'!$A29,Tabell16723[],5,FALSE)),"",VLOOKUP('Steg 1'!$A29,Tabell16723[],5,FALSE))</f>
        <v/>
      </c>
      <c r="F29" s="60" t="str">
        <f>IF(ISNA(VLOOKUP('Steg 1'!$A29,Tabell16723[],6,FALSE)),"",VLOOKUP('Steg 1'!$A29,Tabell16723[],6,FALSE))</f>
        <v/>
      </c>
      <c r="G29" s="51" t="e">
        <f>VLOOKUP('Steg 1'!$A29,Tabell16723[],7,FALSE)</f>
        <v>#N/A</v>
      </c>
      <c r="H29" s="57"/>
      <c r="I29"/>
      <c r="J29"/>
      <c r="K29"/>
      <c r="L29"/>
      <c r="M29"/>
      <c r="N29"/>
      <c r="O29"/>
      <c r="P29"/>
      <c r="Q29"/>
      <c r="R29"/>
      <c r="S29"/>
      <c r="T29"/>
      <c r="U29"/>
    </row>
    <row r="30" spans="1:25">
      <c r="A30" s="54"/>
      <c r="B30" s="61" t="str">
        <f>IF(OR(ISNA(VLOOKUP('Steg 1'!$A30,Tabell16723[#All],8,FALSE)),ISBLANK(VLOOKUP('Steg 1'!$A30,Tabell16723[#All],8,FALSE))),"",VLOOKUP('Steg 1'!$A30,Tabell16723[#All],8,FALSE))</f>
        <v/>
      </c>
      <c r="C30" s="64" t="str">
        <f>IF(ISNA(VLOOKUP('Steg 1'!$A30,Tabell16723[],3,FALSE)),"",VLOOKUP('Steg 1'!$A30,Tabell16723[],3,FALSE))</f>
        <v/>
      </c>
      <c r="D30" s="62" t="str">
        <f>IF(ISNA(VLOOKUP('Steg 1'!$A30,Tabell16723[],4,FALSE)),"",VLOOKUP('Steg 1'!$A30,Tabell16723[],4,FALSE))</f>
        <v/>
      </c>
      <c r="E30" s="62" t="str">
        <f>IF(ISNA(VLOOKUP('Steg 1'!$A30,Tabell16723[],5,FALSE)),"",VLOOKUP('Steg 1'!$A30,Tabell16723[],5,FALSE))</f>
        <v/>
      </c>
      <c r="F30" s="62" t="str">
        <f>IF(ISNA(VLOOKUP('Steg 1'!$A30,Tabell16723[],6,FALSE)),"",VLOOKUP('Steg 1'!$A30,Tabell16723[],6,FALSE))</f>
        <v/>
      </c>
      <c r="G30" s="55" t="e">
        <f>VLOOKUP('Steg 1'!$A30,Tabell16723[],7,FALSE)</f>
        <v>#N/A</v>
      </c>
      <c r="H30" s="56"/>
      <c r="I30"/>
      <c r="J30"/>
      <c r="K30"/>
      <c r="L30"/>
      <c r="M30"/>
      <c r="N30"/>
      <c r="O30"/>
      <c r="P30"/>
      <c r="Q30"/>
      <c r="R30"/>
      <c r="S30"/>
      <c r="T30"/>
      <c r="U30"/>
    </row>
    <row r="31" spans="1:25">
      <c r="A31" s="50"/>
      <c r="B31" s="59" t="str">
        <f>IF(OR(ISNA(VLOOKUP('Steg 1'!$A31,Tabell16723[#All],8,FALSE)),ISBLANK(VLOOKUP('Steg 1'!$A31,Tabell16723[#All],8,FALSE))),"",VLOOKUP('Steg 1'!$A31,Tabell16723[#All],8,FALSE))</f>
        <v/>
      </c>
      <c r="C31" s="63" t="str">
        <f>IF(ISNA(VLOOKUP('Steg 1'!$A31,Tabell16723[],3,FALSE)),"",VLOOKUP('Steg 1'!$A31,Tabell16723[],3,FALSE))</f>
        <v/>
      </c>
      <c r="D31" s="60" t="str">
        <f>IF(ISNA(VLOOKUP('Steg 1'!$A31,Tabell16723[],4,FALSE)),"",VLOOKUP('Steg 1'!$A31,Tabell16723[],4,FALSE))</f>
        <v/>
      </c>
      <c r="E31" s="60" t="str">
        <f>IF(ISNA(VLOOKUP('Steg 1'!$A31,Tabell16723[],5,FALSE)),"",VLOOKUP('Steg 1'!$A31,Tabell16723[],5,FALSE))</f>
        <v/>
      </c>
      <c r="F31" s="60" t="str">
        <f>IF(ISNA(VLOOKUP('Steg 1'!$A31,Tabell16723[],6,FALSE)),"",VLOOKUP('Steg 1'!$A31,Tabell16723[],6,FALSE))</f>
        <v/>
      </c>
      <c r="G31" s="51" t="e">
        <f>VLOOKUP('Steg 1'!$A31,Tabell16723[],7,FALSE)</f>
        <v>#N/A</v>
      </c>
      <c r="H31" s="57"/>
      <c r="I31"/>
      <c r="J31"/>
      <c r="K31"/>
      <c r="L31"/>
      <c r="M31"/>
      <c r="N31"/>
      <c r="O31"/>
      <c r="P31"/>
      <c r="Q31"/>
      <c r="R31"/>
      <c r="S31"/>
      <c r="T31"/>
      <c r="U31"/>
    </row>
    <row r="32" spans="1:25">
      <c r="A32" s="54"/>
      <c r="B32" s="61" t="str">
        <f>IF(OR(ISNA(VLOOKUP('Steg 1'!$A32,Tabell16723[#All],8,FALSE)),ISBLANK(VLOOKUP('Steg 1'!$A32,Tabell16723[#All],8,FALSE))),"",VLOOKUP('Steg 1'!$A32,Tabell16723[#All],8,FALSE))</f>
        <v/>
      </c>
      <c r="C32" s="64" t="str">
        <f>IF(ISNA(VLOOKUP('Steg 1'!$A32,Tabell16723[],3,FALSE)),"",VLOOKUP('Steg 1'!$A32,Tabell16723[],3,FALSE))</f>
        <v/>
      </c>
      <c r="D32" s="62" t="str">
        <f>IF(ISNA(VLOOKUP('Steg 1'!$A32,Tabell16723[],4,FALSE)),"",VLOOKUP('Steg 1'!$A32,Tabell16723[],4,FALSE))</f>
        <v/>
      </c>
      <c r="E32" s="62" t="str">
        <f>IF(ISNA(VLOOKUP('Steg 1'!$A32,Tabell16723[],5,FALSE)),"",VLOOKUP('Steg 1'!$A32,Tabell16723[],5,FALSE))</f>
        <v/>
      </c>
      <c r="F32" s="62" t="str">
        <f>IF(ISNA(VLOOKUP('Steg 1'!$A32,Tabell16723[],6,FALSE)),"",VLOOKUP('Steg 1'!$A32,Tabell16723[],6,FALSE))</f>
        <v/>
      </c>
      <c r="G32" s="55" t="e">
        <f>VLOOKUP('Steg 1'!$A32,Tabell16723[],7,FALSE)</f>
        <v>#N/A</v>
      </c>
      <c r="H32" s="56"/>
      <c r="I32"/>
      <c r="J32"/>
      <c r="K32"/>
      <c r="L32"/>
      <c r="M32"/>
      <c r="N32"/>
      <c r="O32"/>
      <c r="P32"/>
      <c r="Q32"/>
      <c r="R32"/>
      <c r="S32"/>
      <c r="T32"/>
      <c r="U32"/>
    </row>
    <row r="33" spans="1:21" ht="18">
      <c r="A33" s="184" t="s">
        <v>74</v>
      </c>
      <c r="B33" s="185"/>
      <c r="C33" s="185"/>
      <c r="D33" s="185"/>
      <c r="E33" s="185"/>
      <c r="F33" s="185"/>
      <c r="G33" s="185"/>
      <c r="H33" s="186"/>
      <c r="I33"/>
      <c r="J33"/>
      <c r="K33"/>
      <c r="L33"/>
      <c r="M33"/>
      <c r="N33"/>
      <c r="O33"/>
      <c r="P33"/>
      <c r="Q33"/>
      <c r="R33"/>
      <c r="S33"/>
      <c r="T33"/>
      <c r="U33"/>
    </row>
    <row r="34" spans="1:21" ht="18">
      <c r="A34" s="58" t="s">
        <v>67</v>
      </c>
      <c r="B34" s="58" t="s">
        <v>68</v>
      </c>
      <c r="C34" s="58" t="s">
        <v>56</v>
      </c>
      <c r="D34" s="58" t="s">
        <v>57</v>
      </c>
      <c r="E34" s="58" t="s">
        <v>58</v>
      </c>
      <c r="F34" s="58" t="s">
        <v>59</v>
      </c>
      <c r="G34" s="58" t="s">
        <v>69</v>
      </c>
      <c r="H34" s="58" t="s">
        <v>70</v>
      </c>
      <c r="I34"/>
      <c r="J34"/>
      <c r="K34"/>
      <c r="L34"/>
      <c r="M34"/>
      <c r="N34"/>
      <c r="O34"/>
      <c r="P34"/>
      <c r="Q34"/>
      <c r="R34"/>
      <c r="S34"/>
      <c r="T34"/>
      <c r="U34"/>
    </row>
    <row r="35" spans="1:21">
      <c r="A35" s="54" t="s">
        <v>75</v>
      </c>
      <c r="B35" s="54"/>
      <c r="C35" s="70">
        <v>2</v>
      </c>
      <c r="D35" s="55">
        <v>2</v>
      </c>
      <c r="E35" s="55">
        <v>2</v>
      </c>
      <c r="F35" s="55">
        <v>2</v>
      </c>
      <c r="G35" s="55"/>
      <c r="H35" s="150" t="s">
        <v>76</v>
      </c>
      <c r="I35"/>
      <c r="J35"/>
      <c r="K35"/>
      <c r="L35"/>
      <c r="M35"/>
      <c r="N35"/>
      <c r="O35"/>
      <c r="P35"/>
      <c r="Q35"/>
      <c r="R35"/>
      <c r="S35"/>
      <c r="T35"/>
      <c r="U35"/>
    </row>
    <row r="36" spans="1:21">
      <c r="A36" s="50"/>
      <c r="B36" s="50"/>
      <c r="C36" s="71"/>
      <c r="D36" s="51"/>
      <c r="E36" s="51"/>
      <c r="F36" s="51"/>
      <c r="G36" s="51"/>
      <c r="H36" s="52"/>
      <c r="I36"/>
      <c r="J36"/>
      <c r="K36"/>
      <c r="L36"/>
      <c r="M36"/>
      <c r="N36"/>
      <c r="O36"/>
      <c r="P36"/>
      <c r="Q36"/>
      <c r="R36"/>
      <c r="S36"/>
      <c r="T36"/>
      <c r="U36"/>
    </row>
    <row r="37" spans="1:21">
      <c r="A37" s="54"/>
      <c r="B37" s="54" t="str">
        <f>IF(ISNA(VLOOKUP('Steg 1'!$A37,Tabell16723[#All],8,FALSE)),"",VLOOKUP('Steg 1'!$A37,Tabell16723[#All],8,FALSE))</f>
        <v/>
      </c>
      <c r="C37" s="70"/>
      <c r="D37" s="55"/>
      <c r="E37" s="55"/>
      <c r="F37" s="55"/>
      <c r="G37" s="55" t="e">
        <f>VLOOKUP('Steg 1'!$A37,Tabell16723[],7,FALSE)</f>
        <v>#N/A</v>
      </c>
      <c r="H37" s="150"/>
      <c r="I37"/>
      <c r="J37"/>
      <c r="K37"/>
      <c r="L37"/>
      <c r="M37"/>
      <c r="N37"/>
      <c r="O37"/>
      <c r="P37"/>
      <c r="Q37"/>
      <c r="R37"/>
      <c r="S37"/>
      <c r="T37"/>
      <c r="U37"/>
    </row>
    <row r="38" spans="1:21">
      <c r="A38" s="50"/>
      <c r="B38" s="50" t="str">
        <f>IF(ISNA(VLOOKUP('Steg 1'!$A38,Tabell16723[#All],8,FALSE)),"",VLOOKUP('Steg 1'!$A38,Tabell16723[#All],8,FALSE))</f>
        <v/>
      </c>
      <c r="C38" s="71"/>
      <c r="D38" s="51"/>
      <c r="E38" s="51"/>
      <c r="F38" s="51"/>
      <c r="G38" s="51" t="e">
        <f>VLOOKUP('Steg 1'!$A38,Tabell16723[],7,FALSE)</f>
        <v>#N/A</v>
      </c>
      <c r="H38" s="52"/>
      <c r="I38"/>
      <c r="J38"/>
      <c r="K38"/>
      <c r="L38"/>
      <c r="M38"/>
      <c r="N38"/>
      <c r="O38"/>
      <c r="P38"/>
      <c r="Q38"/>
      <c r="R38"/>
      <c r="S38"/>
      <c r="T38"/>
      <c r="U38"/>
    </row>
    <row r="39" spans="1:21">
      <c r="A39" s="54"/>
      <c r="B39" s="54" t="str">
        <f>IF(ISNA(VLOOKUP('Steg 1'!$A39,Tabell16723[#All],8,FALSE)),"",VLOOKUP('Steg 1'!$A39,Tabell16723[#All],8,FALSE))</f>
        <v/>
      </c>
      <c r="C39" s="70"/>
      <c r="D39" s="55"/>
      <c r="E39" s="55"/>
      <c r="F39" s="55"/>
      <c r="G39" s="55" t="e">
        <f>VLOOKUP('Steg 1'!$A39,Tabell16723[],7,FALSE)</f>
        <v>#N/A</v>
      </c>
      <c r="H39" s="150"/>
      <c r="I39"/>
      <c r="J39"/>
      <c r="K39"/>
      <c r="L39"/>
      <c r="M39"/>
      <c r="N39"/>
      <c r="O39"/>
      <c r="P39"/>
      <c r="Q39"/>
      <c r="R39"/>
      <c r="S39"/>
      <c r="T39"/>
      <c r="U39"/>
    </row>
    <row r="40" spans="1:21">
      <c r="A40" s="50"/>
      <c r="B40" s="50" t="str">
        <f>IF(ISNA(VLOOKUP('Steg 1'!$A40,Tabell16723[#All],8,FALSE)),"",VLOOKUP('Steg 1'!$A40,Tabell16723[#All],8,FALSE))</f>
        <v/>
      </c>
      <c r="C40" s="71"/>
      <c r="D40" s="51"/>
      <c r="E40" s="51"/>
      <c r="F40" s="51"/>
      <c r="G40" s="51" t="e">
        <f>VLOOKUP('Steg 1'!$A40,Tabell16723[],7,FALSE)</f>
        <v>#N/A</v>
      </c>
      <c r="H40" s="52"/>
      <c r="I40"/>
      <c r="J40"/>
      <c r="K40"/>
      <c r="L40"/>
      <c r="M40"/>
      <c r="N40"/>
      <c r="O40"/>
      <c r="P40"/>
      <c r="Q40"/>
      <c r="R40"/>
      <c r="S40"/>
      <c r="T40"/>
      <c r="U40"/>
    </row>
    <row r="41" spans="1:21">
      <c r="A41" s="151"/>
      <c r="B41" s="151" t="str">
        <f>IF(ISNA(VLOOKUP('Steg 1'!$A41,Tabell16723[#All],8,FALSE)),"",VLOOKUP('Steg 1'!$A41,Tabell16723[#All],8,FALSE))</f>
        <v/>
      </c>
      <c r="C41" s="152"/>
      <c r="D41" s="153"/>
      <c r="E41" s="153"/>
      <c r="F41" s="153"/>
      <c r="G41" s="153" t="e">
        <f>VLOOKUP('Steg 1'!$A41,Tabell16723[],7,FALSE)</f>
        <v>#N/A</v>
      </c>
      <c r="H41" s="19"/>
      <c r="I41"/>
      <c r="J41"/>
      <c r="K41"/>
      <c r="L41"/>
      <c r="M41"/>
      <c r="N41"/>
      <c r="O41"/>
      <c r="P41"/>
      <c r="Q41"/>
      <c r="R41"/>
      <c r="S41"/>
      <c r="T41"/>
      <c r="U41"/>
    </row>
    <row r="42" spans="1:21">
      <c r="A42" s="115"/>
      <c r="B42"/>
      <c r="C42"/>
      <c r="D42"/>
      <c r="E42"/>
      <c r="F42"/>
      <c r="G42"/>
      <c r="H42"/>
      <c r="I42"/>
      <c r="J42"/>
      <c r="K42"/>
      <c r="L42"/>
      <c r="M42"/>
      <c r="N42"/>
      <c r="O42"/>
      <c r="P42"/>
      <c r="Q42"/>
      <c r="R42"/>
      <c r="S42"/>
      <c r="T42"/>
      <c r="U42"/>
    </row>
    <row r="43" spans="1:21">
      <c r="A43" s="115"/>
      <c r="B43"/>
      <c r="C43"/>
      <c r="D43"/>
      <c r="E43"/>
      <c r="F43"/>
      <c r="G43"/>
      <c r="H43"/>
      <c r="I43"/>
      <c r="J43"/>
      <c r="K43"/>
      <c r="L43"/>
      <c r="M43"/>
      <c r="N43"/>
      <c r="O43"/>
      <c r="P43"/>
      <c r="Q43"/>
      <c r="R43"/>
      <c r="S43"/>
      <c r="T43"/>
      <c r="U43"/>
    </row>
    <row r="44" spans="1:21">
      <c r="A44" s="115"/>
      <c r="B44"/>
      <c r="C44"/>
      <c r="D44"/>
      <c r="E44"/>
      <c r="F44"/>
      <c r="G44"/>
      <c r="H44"/>
      <c r="I44"/>
      <c r="J44"/>
      <c r="K44"/>
      <c r="L44"/>
      <c r="M44"/>
      <c r="N44"/>
      <c r="O44"/>
      <c r="P44"/>
      <c r="Q44"/>
      <c r="R44"/>
      <c r="S44"/>
      <c r="T44"/>
      <c r="U44"/>
    </row>
    <row r="45" spans="1:21">
      <c r="A45" s="115"/>
      <c r="B45"/>
      <c r="C45"/>
      <c r="D45"/>
      <c r="E45"/>
      <c r="F45"/>
      <c r="G45"/>
      <c r="H45"/>
      <c r="I45"/>
      <c r="J45"/>
      <c r="K45"/>
      <c r="L45"/>
      <c r="M45"/>
      <c r="N45"/>
      <c r="O45"/>
      <c r="P45"/>
      <c r="Q45"/>
      <c r="R45"/>
      <c r="S45"/>
      <c r="T45"/>
      <c r="U45"/>
    </row>
    <row r="46" spans="1:21">
      <c r="A46" s="115"/>
      <c r="B46"/>
      <c r="C46"/>
      <c r="D46"/>
      <c r="E46"/>
      <c r="F46"/>
      <c r="G46"/>
      <c r="H46"/>
      <c r="I46"/>
      <c r="J46"/>
      <c r="K46"/>
      <c r="L46"/>
      <c r="M46"/>
      <c r="N46"/>
      <c r="O46"/>
      <c r="P46"/>
      <c r="Q46"/>
      <c r="R46"/>
      <c r="S46"/>
      <c r="T46"/>
      <c r="U46"/>
    </row>
    <row r="47" spans="1:21">
      <c r="A47" s="115"/>
      <c r="B47"/>
      <c r="C47"/>
      <c r="D47"/>
      <c r="E47"/>
      <c r="F47"/>
      <c r="G47"/>
      <c r="H47"/>
      <c r="I47"/>
      <c r="J47"/>
      <c r="K47"/>
      <c r="L47"/>
    </row>
    <row r="48" spans="1:21">
      <c r="A48" s="115"/>
      <c r="B48"/>
      <c r="C48"/>
      <c r="D48"/>
      <c r="E48"/>
      <c r="F48"/>
      <c r="G48"/>
      <c r="H48"/>
      <c r="I48"/>
      <c r="J48"/>
      <c r="K48"/>
      <c r="L48"/>
    </row>
    <row r="49" spans="1:12">
      <c r="A49" s="115"/>
      <c r="B49"/>
      <c r="C49"/>
      <c r="D49"/>
      <c r="E49"/>
      <c r="F49"/>
      <c r="G49"/>
      <c r="H49"/>
      <c r="I49"/>
      <c r="J49"/>
      <c r="K49"/>
      <c r="L49"/>
    </row>
    <row r="50" spans="1:12">
      <c r="A50" s="115"/>
      <c r="B50"/>
      <c r="C50"/>
      <c r="D50"/>
      <c r="E50"/>
      <c r="F50"/>
      <c r="G50"/>
      <c r="H50"/>
      <c r="I50"/>
      <c r="J50"/>
      <c r="K50"/>
      <c r="L50"/>
    </row>
    <row r="51" spans="1:12">
      <c r="A51" s="115"/>
      <c r="B51"/>
      <c r="C51"/>
      <c r="D51"/>
      <c r="E51"/>
      <c r="F51"/>
      <c r="G51"/>
      <c r="H51"/>
      <c r="I51"/>
      <c r="J51"/>
      <c r="K51"/>
      <c r="L51"/>
    </row>
    <row r="52" spans="1:12">
      <c r="A52" s="115"/>
      <c r="B52"/>
      <c r="C52"/>
      <c r="D52"/>
      <c r="E52"/>
      <c r="F52"/>
      <c r="G52"/>
      <c r="H52"/>
      <c r="I52"/>
      <c r="J52"/>
      <c r="K52"/>
      <c r="L52"/>
    </row>
    <row r="53" spans="1:12">
      <c r="A53" s="115"/>
      <c r="B53"/>
      <c r="C53"/>
      <c r="D53"/>
      <c r="E53"/>
      <c r="F53"/>
      <c r="G53"/>
      <c r="H53"/>
      <c r="I53"/>
      <c r="J53"/>
      <c r="K53"/>
      <c r="L53"/>
    </row>
    <row r="54" spans="1:12">
      <c r="A54" s="115"/>
      <c r="B54"/>
      <c r="C54"/>
      <c r="D54"/>
      <c r="E54"/>
      <c r="F54"/>
      <c r="G54"/>
      <c r="H54"/>
      <c r="I54"/>
      <c r="J54"/>
      <c r="K54"/>
      <c r="L54"/>
    </row>
  </sheetData>
  <sheetProtection sheet="1" objects="1" scenarios="1"/>
  <mergeCells count="4">
    <mergeCell ref="A1:M1"/>
    <mergeCell ref="A33:H33"/>
    <mergeCell ref="A7:H7"/>
    <mergeCell ref="A2:D5"/>
  </mergeCells>
  <phoneticPr fontId="8" type="noConversion"/>
  <conditionalFormatting sqref="A7">
    <cfRule type="containsText" dxfId="53" priority="1" operator="containsText" text="4">
      <formula>NOT(ISERROR(SEARCH("4",A7)))</formula>
    </cfRule>
    <cfRule type="containsText" dxfId="52" priority="2" operator="containsText" text="3">
      <formula>NOT(ISERROR(SEARCH("3",A7)))</formula>
    </cfRule>
    <cfRule type="containsText" dxfId="51" priority="3" operator="containsText" text="2">
      <formula>NOT(ISERROR(SEARCH("2",A7)))</formula>
    </cfRule>
    <cfRule type="containsText" dxfId="50" priority="4" operator="containsText" text="1">
      <formula>NOT(ISERROR(SEARCH("1",A7)))</formula>
    </cfRule>
  </conditionalFormatting>
  <conditionalFormatting sqref="G2:M6 C6:D6 I7:M7 A8:H8 P8 C8:M32 A33 I33:M34 A34:H34 C35:M41">
    <cfRule type="containsText" dxfId="49" priority="15" operator="containsText" text="4">
      <formula>NOT(ISERROR(SEARCH("4",A2)))</formula>
    </cfRule>
    <cfRule type="containsText" dxfId="48" priority="16" operator="containsText" text="3">
      <formula>NOT(ISERROR(SEARCH("3",A2)))</formula>
    </cfRule>
    <cfRule type="containsText" dxfId="47" priority="20" operator="containsText" text="2">
      <formula>NOT(ISERROR(SEARCH("2",A2)))</formula>
    </cfRule>
    <cfRule type="containsText" dxfId="46" priority="21" operator="containsText" text="1">
      <formula>NOT(ISERROR(SEARCH("1",A2)))</formula>
    </cfRule>
  </conditionalFormatting>
  <conditionalFormatting sqref="J6:M6">
    <cfRule type="containsText" dxfId="45" priority="11" operator="containsText" text="Försumbar">
      <formula>NOT(ISERROR(SEARCH("Försumbar",J6)))</formula>
    </cfRule>
    <cfRule type="containsText" dxfId="44" priority="12" operator="containsText" text="Lindrig">
      <formula>NOT(ISERROR(SEARCH("Lindrig",J6)))</formula>
    </cfRule>
    <cfRule type="containsText" dxfId="43" priority="13" operator="containsText" text="Kännbar">
      <formula>NOT(ISERROR(SEARCH("Kännbar",J6)))</formula>
    </cfRule>
    <cfRule type="containsText" dxfId="42" priority="14" operator="containsText" text="Allvarlig">
      <formula>NOT(ISERROR(SEARCH("Allvarlig",J6)))</formula>
    </cfRule>
  </conditionalFormatting>
  <conditionalFormatting sqref="L6:M6">
    <cfRule type="beginsWith" dxfId="41" priority="9" operator="beginsWith" text="Non-business critical">
      <formula>LEFT(L6,LEN("Non-business critical"))="Non-business critical"</formula>
    </cfRule>
    <cfRule type="beginsWith" dxfId="40" priority="10" operator="beginsWith" text="Business critical">
      <formula>LEFT(L6,LEN("Business critical"))="Business critical"</formula>
    </cfRule>
  </conditionalFormatting>
  <conditionalFormatting sqref="M2:M6">
    <cfRule type="containsText" dxfId="39" priority="5" operator="containsText" text="4">
      <formula>NOT(ISERROR(SEARCH("4",M2)))</formula>
    </cfRule>
    <cfRule type="containsText" dxfId="38" priority="6" operator="containsText" text="3">
      <formula>NOT(ISERROR(SEARCH("3",M2)))</formula>
    </cfRule>
    <cfRule type="containsText" dxfId="37" priority="7" operator="containsText" text="2">
      <formula>NOT(ISERROR(SEARCH("2",M2)))</formula>
    </cfRule>
    <cfRule type="containsText" dxfId="36" priority="8" operator="containsText" text="1">
      <formula>NOT(ISERROR(SEARCH("1",M2)))</formula>
    </cfRule>
  </conditionalFormatting>
  <pageMargins left="0.7" right="0.7" top="0.75" bottom="0.75" header="0.3" footer="0.3"/>
  <pageSetup paperSize="9" orientation="portrait" r:id="rId1"/>
  <tableParts count="2">
    <tablePart r:id="rId2"/>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4EAA54E2-3A77-4B09-A974-F46CE74BE020}">
          <x14:formula1>
            <xm:f>Informationstyper!$A$7:$A$111</xm:f>
          </x14:formula1>
          <xm:sqref>A9:A32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B8108-4039-435F-9A77-AD8AAC1FA601}">
  <sheetPr codeName="Sheet4"/>
  <dimension ref="A1:K29"/>
  <sheetViews>
    <sheetView tabSelected="1" zoomScale="115" zoomScaleNormal="115" workbookViewId="0">
      <selection activeCell="B17" sqref="B17"/>
    </sheetView>
  </sheetViews>
  <sheetFormatPr defaultRowHeight="14.5"/>
  <cols>
    <col min="1" max="1" width="11.54296875" customWidth="1"/>
    <col min="2" max="2" width="47.1796875" customWidth="1"/>
    <col min="3" max="3" width="6.1796875" customWidth="1"/>
    <col min="4" max="4" width="17.1796875" customWidth="1"/>
    <col min="5" max="5" width="6.1796875" customWidth="1"/>
    <col min="6" max="6" width="17.453125" customWidth="1"/>
    <col min="7" max="7" width="11.453125" hidden="1" customWidth="1"/>
    <col min="8" max="8" width="17.1796875" customWidth="1"/>
    <col min="9" max="9" width="32.453125" customWidth="1"/>
    <col min="10" max="10" width="22.81640625" customWidth="1"/>
    <col min="11" max="11" width="43.54296875" customWidth="1"/>
    <col min="15" max="15" width="19.54296875" customWidth="1"/>
    <col min="16" max="16" width="16.453125" bestFit="1" customWidth="1"/>
  </cols>
  <sheetData>
    <row r="1" spans="1:11" ht="20">
      <c r="A1" s="175" t="s">
        <v>1001</v>
      </c>
      <c r="B1" s="175"/>
      <c r="C1" s="175"/>
      <c r="D1" s="175"/>
      <c r="E1" s="175"/>
      <c r="F1" s="175"/>
      <c r="G1" s="175"/>
      <c r="H1" s="175"/>
      <c r="I1" s="175"/>
      <c r="J1" s="175"/>
      <c r="K1" s="175"/>
    </row>
    <row r="2" spans="1:11" ht="46.5" customHeight="1" thickBot="1">
      <c r="A2" s="189" t="s">
        <v>999</v>
      </c>
      <c r="B2" s="189"/>
      <c r="C2" s="48"/>
      <c r="D2" s="43"/>
      <c r="E2" s="23"/>
      <c r="F2" s="23"/>
      <c r="G2" s="23"/>
      <c r="H2" s="23"/>
      <c r="I2" s="73" t="s">
        <v>53</v>
      </c>
      <c r="J2" s="73" t="s">
        <v>54</v>
      </c>
      <c r="K2" s="73" t="s">
        <v>77</v>
      </c>
    </row>
    <row r="3" spans="1:11" ht="23.5" customHeight="1">
      <c r="A3" s="187" t="s">
        <v>997</v>
      </c>
      <c r="B3" s="187"/>
      <c r="C3" s="187"/>
      <c r="D3" s="187"/>
      <c r="E3" s="187"/>
      <c r="F3" s="187"/>
      <c r="G3" s="190"/>
      <c r="H3" s="190"/>
      <c r="I3" s="74">
        <v>4</v>
      </c>
      <c r="J3" s="74" t="s">
        <v>60</v>
      </c>
      <c r="K3" s="74" t="s">
        <v>78</v>
      </c>
    </row>
    <row r="4" spans="1:11" ht="23.5">
      <c r="A4" s="187"/>
      <c r="B4" s="187"/>
      <c r="C4" s="187"/>
      <c r="D4" s="187"/>
      <c r="E4" s="187"/>
      <c r="F4" s="187"/>
      <c r="G4" s="190"/>
      <c r="H4" s="190"/>
      <c r="I4" s="75">
        <v>3</v>
      </c>
      <c r="J4" s="75" t="s">
        <v>62</v>
      </c>
      <c r="K4" s="75" t="s">
        <v>79</v>
      </c>
    </row>
    <row r="5" spans="1:11" ht="23.5">
      <c r="A5" s="187"/>
      <c r="B5" s="187"/>
      <c r="C5" s="187"/>
      <c r="D5" s="187"/>
      <c r="E5" s="187"/>
      <c r="F5" s="187"/>
      <c r="G5" s="190"/>
      <c r="H5" s="190"/>
      <c r="I5" s="74">
        <v>2</v>
      </c>
      <c r="J5" s="74" t="s">
        <v>63</v>
      </c>
      <c r="K5" s="74" t="s">
        <v>80</v>
      </c>
    </row>
    <row r="6" spans="1:11" ht="17.5" customHeight="1">
      <c r="A6" s="187"/>
      <c r="B6" s="187"/>
      <c r="C6" s="187"/>
      <c r="D6" s="187"/>
      <c r="E6" s="187"/>
      <c r="F6" s="187"/>
      <c r="G6" s="190"/>
      <c r="H6" s="190"/>
      <c r="I6" s="75">
        <v>1</v>
      </c>
      <c r="J6" s="75" t="s">
        <v>64</v>
      </c>
      <c r="K6" s="75" t="s">
        <v>64</v>
      </c>
    </row>
    <row r="7" spans="1:11" ht="16.5" customHeight="1">
      <c r="A7" s="187"/>
      <c r="B7" s="187"/>
      <c r="C7" s="187"/>
      <c r="D7" s="187"/>
      <c r="E7" s="187"/>
      <c r="F7" s="187"/>
      <c r="G7" s="190"/>
      <c r="H7" s="190"/>
      <c r="I7" s="24"/>
      <c r="J7" s="24"/>
      <c r="K7" s="24"/>
    </row>
    <row r="8" spans="1:11" ht="18">
      <c r="A8" s="44" t="s">
        <v>81</v>
      </c>
      <c r="B8" s="44" t="s">
        <v>82</v>
      </c>
      <c r="C8" s="44" t="s">
        <v>83</v>
      </c>
      <c r="D8" s="44" t="s">
        <v>77</v>
      </c>
      <c r="E8" s="44" t="s">
        <v>84</v>
      </c>
      <c r="F8" s="44" t="s">
        <v>54</v>
      </c>
      <c r="G8" s="44" t="s">
        <v>85</v>
      </c>
      <c r="H8" s="44" t="s">
        <v>86</v>
      </c>
      <c r="I8" s="45" t="s">
        <v>87</v>
      </c>
      <c r="J8" s="45" t="s">
        <v>88</v>
      </c>
      <c r="K8" s="45" t="s">
        <v>10</v>
      </c>
    </row>
    <row r="9" spans="1:11">
      <c r="A9" s="61" t="s">
        <v>89</v>
      </c>
      <c r="B9" s="54" t="s">
        <v>90</v>
      </c>
      <c r="C9" s="55">
        <v>1</v>
      </c>
      <c r="D9" s="62" t="str">
        <f>IF(OR(ISBLANK(Riskanalys!$C9),Riskanalys!$C9="[Välj]"),"",VLOOKUP(Riskanalys!$C9,Data!$B$4:$C$7,2))</f>
        <v>Låg</v>
      </c>
      <c r="E9" s="55">
        <v>2</v>
      </c>
      <c r="F9" s="62" t="str">
        <f>IF(OR(ISBLANK(Riskanalys!$E9),Riskanalys!$E9="[Välj]"),"",VLOOKUP(Riskanalys!$E9,Data!$D$4:$E$7,2))</f>
        <v>Lindrig</v>
      </c>
      <c r="G9" s="62">
        <f>IF(OR(ISBLANK(Riskanalys!$C9),Riskanalys!$C9="[Välj]",ISBLANK(Riskanalys!$E9),Riskanalys!$E9="[Välj]"),"",Riskanalys!$C9*Riskanalys!$E9)</f>
        <v>2</v>
      </c>
      <c r="H9" s="62" t="str">
        <f>IF(Riskanalys!$G9="","",VLOOKUP(Riskanalys!$G9,Data!$F$4:$G$12,2))</f>
        <v>Låg</v>
      </c>
      <c r="I9" s="144"/>
      <c r="J9" s="144"/>
      <c r="K9" s="150"/>
    </row>
    <row r="10" spans="1:11">
      <c r="A10" s="61" t="s">
        <v>91</v>
      </c>
      <c r="B10" s="54"/>
      <c r="C10" s="55" t="s">
        <v>93</v>
      </c>
      <c r="D10" s="62" t="str">
        <f>IF(OR(ISBLANK(Riskanalys!$C10),Riskanalys!$C10="[Välj]"),"",VLOOKUP(Riskanalys!$C10,Data!$B$4:$C$7,2))</f>
        <v/>
      </c>
      <c r="E10" s="55" t="s">
        <v>93</v>
      </c>
      <c r="F10" s="62" t="str">
        <f>IF(OR(ISBLANK(Riskanalys!$E10),Riskanalys!$E10="[Välj]"),"",VLOOKUP(Riskanalys!$E10,Data!$D$4:$E$7,2))</f>
        <v/>
      </c>
      <c r="G10" s="62" t="str">
        <f>IF(OR(ISBLANK(Riskanalys!$C10),Riskanalys!$C10="[Välj]",ISBLANK(Riskanalys!$E10),Riskanalys!$E10="[Välj]"),"",Riskanalys!$C10*Riskanalys!$E10)</f>
        <v/>
      </c>
      <c r="H10" s="62" t="str">
        <f>IF(Riskanalys!$G10="","",VLOOKUP(Riskanalys!$G10,Data!$F$4:$G$12,2))</f>
        <v/>
      </c>
      <c r="I10" s="144"/>
      <c r="J10" s="144"/>
      <c r="K10" s="150"/>
    </row>
    <row r="11" spans="1:11">
      <c r="A11" s="61" t="s">
        <v>92</v>
      </c>
      <c r="B11" s="54" t="s">
        <v>1000</v>
      </c>
      <c r="C11" s="55">
        <v>1</v>
      </c>
      <c r="D11" s="62" t="str">
        <f>IF(OR(ISBLANK(Riskanalys!$C11),Riskanalys!$C11="[Välj]"),"",VLOOKUP(Riskanalys!$C11,Data!$B$4:$C$7,2))</f>
        <v>Låg</v>
      </c>
      <c r="E11" s="55" t="s">
        <v>93</v>
      </c>
      <c r="F11" s="62" t="str">
        <f>IF(OR(ISBLANK(Riskanalys!$E11),Riskanalys!$E11="[Välj]"),"",VLOOKUP(Riskanalys!$E11,Data!$D$4:$E$7,2))</f>
        <v/>
      </c>
      <c r="G11" s="62" t="str">
        <f>IF(OR(ISBLANK(Riskanalys!$C11),Riskanalys!$C11="[Välj]",ISBLANK(Riskanalys!$E11),Riskanalys!$E11="[Välj]"),"",Riskanalys!$C11*Riskanalys!$E11)</f>
        <v/>
      </c>
      <c r="H11" s="62" t="str">
        <f>IF(Riskanalys!$G11="","",VLOOKUP(Riskanalys!$G11,Data!$F$4:$G$12,2))</f>
        <v/>
      </c>
      <c r="I11" s="144"/>
      <c r="J11" s="144"/>
      <c r="K11" s="150"/>
    </row>
    <row r="12" spans="1:11">
      <c r="A12" s="61" t="s">
        <v>94</v>
      </c>
      <c r="B12" s="54"/>
      <c r="C12" s="55" t="s">
        <v>93</v>
      </c>
      <c r="D12" s="62" t="str">
        <f>IF(OR(ISBLANK(Riskanalys!$C12),Riskanalys!$C12="[Välj]"),"",VLOOKUP(Riskanalys!$C12,Data!$B$4:$C$7,2))</f>
        <v/>
      </c>
      <c r="E12" s="55" t="s">
        <v>93</v>
      </c>
      <c r="F12" s="62" t="str">
        <f>IF(OR(ISBLANK(Riskanalys!$E12),Riskanalys!$E12="[Välj]"),"",VLOOKUP(Riskanalys!$E12,Data!$D$4:$E$7,2))</f>
        <v/>
      </c>
      <c r="G12" s="62" t="str">
        <f>IF(OR(ISBLANK(Riskanalys!$C12),Riskanalys!$C12="[Välj]",ISBLANK(Riskanalys!$E12),Riskanalys!$E12="[Välj]"),"",Riskanalys!$C12*Riskanalys!$E12)</f>
        <v/>
      </c>
      <c r="H12" s="62" t="str">
        <f>IF(Riskanalys!$G12="","",VLOOKUP(Riskanalys!$G12,Data!$F$4:$G$12,2))</f>
        <v/>
      </c>
      <c r="I12" s="144"/>
      <c r="J12" s="144"/>
      <c r="K12" s="150"/>
    </row>
    <row r="13" spans="1:11">
      <c r="A13" s="61" t="s">
        <v>95</v>
      </c>
      <c r="B13" s="54"/>
      <c r="C13" s="55" t="s">
        <v>93</v>
      </c>
      <c r="D13" s="62" t="str">
        <f>IF(OR(ISBLANK(Riskanalys!$C13),Riskanalys!$C13="[Välj]"),"",VLOOKUP(Riskanalys!$C13,Data!$B$4:$C$7,2))</f>
        <v/>
      </c>
      <c r="E13" s="55" t="s">
        <v>93</v>
      </c>
      <c r="F13" s="62" t="str">
        <f>IF(OR(ISBLANK(Riskanalys!$E13),Riskanalys!$E13="[Välj]"),"",VLOOKUP(Riskanalys!$E13,Data!$D$4:$E$7,2))</f>
        <v/>
      </c>
      <c r="G13" s="62" t="str">
        <f>IF(OR(ISBLANK(Riskanalys!$C13),Riskanalys!$C13="[Välj]",ISBLANK(Riskanalys!$E13),Riskanalys!$E13="[Välj]"),"",Riskanalys!$C13*Riskanalys!$E13)</f>
        <v/>
      </c>
      <c r="H13" s="62" t="str">
        <f>IF(Riskanalys!$G13="","",VLOOKUP(Riskanalys!$G13,Data!$F$4:$G$12,2))</f>
        <v/>
      </c>
      <c r="I13" s="144"/>
      <c r="J13" s="144"/>
      <c r="K13" s="150"/>
    </row>
    <row r="14" spans="1:11">
      <c r="A14" s="61" t="s">
        <v>96</v>
      </c>
      <c r="B14" s="54"/>
      <c r="C14" s="55" t="s">
        <v>93</v>
      </c>
      <c r="D14" s="62" t="str">
        <f>IF(OR(ISBLANK(Riskanalys!$C14),Riskanalys!$C14="[Välj]"),"",VLOOKUP(Riskanalys!$C14,Data!$B$4:$C$7,2))</f>
        <v/>
      </c>
      <c r="E14" s="55" t="s">
        <v>93</v>
      </c>
      <c r="F14" s="62" t="str">
        <f>IF(OR(ISBLANK(Riskanalys!$E14),Riskanalys!$E14="[Välj]"),"",VLOOKUP(Riskanalys!$E14,Data!$D$4:$E$7,2))</f>
        <v/>
      </c>
      <c r="G14" s="62" t="str">
        <f>IF(OR(ISBLANK(Riskanalys!$C14),Riskanalys!$C14="[Välj]",ISBLANK(Riskanalys!$E14),Riskanalys!$E14="[Välj]"),"",Riskanalys!$C14*Riskanalys!$E14)</f>
        <v/>
      </c>
      <c r="H14" s="62" t="str">
        <f>IF(Riskanalys!$G14="","",VLOOKUP(Riskanalys!$G14,Data!$F$4:$G$12,2))</f>
        <v/>
      </c>
      <c r="I14" s="144"/>
      <c r="J14" s="144"/>
      <c r="K14" s="150"/>
    </row>
    <row r="15" spans="1:11">
      <c r="A15" s="61" t="s">
        <v>97</v>
      </c>
      <c r="B15" s="54"/>
      <c r="C15" s="55" t="s">
        <v>93</v>
      </c>
      <c r="D15" s="62" t="str">
        <f>IF(OR(ISBLANK(Riskanalys!$C15),Riskanalys!$C15="[Välj]"),"",VLOOKUP(Riskanalys!$C15,Data!$B$4:$C$7,2))</f>
        <v/>
      </c>
      <c r="E15" s="55" t="s">
        <v>93</v>
      </c>
      <c r="F15" s="62" t="str">
        <f>IF(OR(ISBLANK(Riskanalys!$E15),Riskanalys!$E15="[Välj]"),"",VLOOKUP(Riskanalys!$E15,Data!$D$4:$E$7,2))</f>
        <v/>
      </c>
      <c r="G15" s="62" t="str">
        <f>IF(OR(ISBLANK(Riskanalys!$C15),Riskanalys!$C15="[Välj]",ISBLANK(Riskanalys!$E15),Riskanalys!$E15="[Välj]"),"",Riskanalys!$C15*Riskanalys!$E15)</f>
        <v/>
      </c>
      <c r="H15" s="62" t="str">
        <f>IF(Riskanalys!$G15="","",VLOOKUP(Riskanalys!$G15,Data!$F$4:$G$12,2))</f>
        <v/>
      </c>
      <c r="I15" s="144"/>
      <c r="J15" s="144"/>
      <c r="K15" s="150"/>
    </row>
    <row r="16" spans="1:11">
      <c r="A16" s="61" t="s">
        <v>98</v>
      </c>
      <c r="B16" s="54"/>
      <c r="C16" s="55" t="s">
        <v>93</v>
      </c>
      <c r="D16" s="62" t="str">
        <f>IF(OR(ISBLANK(Riskanalys!$C16),Riskanalys!$C16="[Välj]"),"",VLOOKUP(Riskanalys!$C16,Data!$B$4:$C$7,2))</f>
        <v/>
      </c>
      <c r="E16" s="55" t="s">
        <v>93</v>
      </c>
      <c r="F16" s="62" t="str">
        <f>IF(OR(ISBLANK(Riskanalys!$E16),Riskanalys!$E16="[Välj]"),"",VLOOKUP(Riskanalys!$E16,Data!$D$4:$E$7,2))</f>
        <v/>
      </c>
      <c r="G16" s="62" t="str">
        <f>IF(OR(ISBLANK(Riskanalys!$C16),Riskanalys!$C16="[Välj]",ISBLANK(Riskanalys!$E16),Riskanalys!$E16="[Välj]"),"",Riskanalys!$C16*Riskanalys!$E16)</f>
        <v/>
      </c>
      <c r="H16" s="62" t="str">
        <f>IF(Riskanalys!$G16="","",VLOOKUP(Riskanalys!$G16,Data!$F$4:$G$12,2))</f>
        <v/>
      </c>
      <c r="I16" s="144"/>
      <c r="J16" s="144"/>
      <c r="K16" s="150"/>
    </row>
    <row r="17" spans="1:11">
      <c r="A17" s="61" t="s">
        <v>99</v>
      </c>
      <c r="B17" s="54"/>
      <c r="C17" s="55" t="s">
        <v>93</v>
      </c>
      <c r="D17" s="62" t="str">
        <f>IF(OR(ISBLANK(Riskanalys!$C17),Riskanalys!$C17="[Välj]"),"",VLOOKUP(Riskanalys!$C17,Data!$B$4:$C$7,2))</f>
        <v/>
      </c>
      <c r="E17" s="55" t="s">
        <v>93</v>
      </c>
      <c r="F17" s="62" t="str">
        <f>IF(OR(ISBLANK(Riskanalys!$E17),Riskanalys!$E17="[Välj]"),"",VLOOKUP(Riskanalys!$E17,Data!$D$4:$E$7,2))</f>
        <v/>
      </c>
      <c r="G17" s="62" t="str">
        <f>IF(OR(ISBLANK(Riskanalys!$C17),Riskanalys!$C17="[Välj]",ISBLANK(Riskanalys!$E17),Riskanalys!$E17="[Välj]"),"",Riskanalys!$C17*Riskanalys!$E17)</f>
        <v/>
      </c>
      <c r="H17" s="62" t="str">
        <f>IF(Riskanalys!$G17="","",VLOOKUP(Riskanalys!$G17,Data!$F$4:$G$12,2))</f>
        <v/>
      </c>
      <c r="I17" s="144"/>
      <c r="J17" s="144"/>
      <c r="K17" s="150"/>
    </row>
    <row r="18" spans="1:11">
      <c r="A18" s="61" t="s">
        <v>100</v>
      </c>
      <c r="B18" s="54"/>
      <c r="C18" s="55" t="s">
        <v>93</v>
      </c>
      <c r="D18" s="62" t="str">
        <f>IF(OR(ISBLANK(Riskanalys!$C18),Riskanalys!$C18="[Välj]"),"",VLOOKUP(Riskanalys!$C18,Data!$B$4:$C$7,2))</f>
        <v/>
      </c>
      <c r="E18" s="55" t="s">
        <v>93</v>
      </c>
      <c r="F18" s="62" t="str">
        <f>IF(OR(ISBLANK(Riskanalys!$E18),Riskanalys!$E18="[Välj]"),"",VLOOKUP(Riskanalys!$E18,Data!$D$4:$E$7,2))</f>
        <v/>
      </c>
      <c r="G18" s="62" t="str">
        <f>IF(OR(ISBLANK(Riskanalys!$C18),Riskanalys!$C18="[Välj]",ISBLANK(Riskanalys!$E18),Riskanalys!$E18="[Välj]"),"",Riskanalys!$C18*Riskanalys!$E18)</f>
        <v/>
      </c>
      <c r="H18" s="62" t="str">
        <f>IF(Riskanalys!$G18="","",VLOOKUP(Riskanalys!$G18,Data!$F$4:$G$12,2))</f>
        <v/>
      </c>
      <c r="I18" s="144"/>
      <c r="J18" s="144"/>
      <c r="K18" s="150"/>
    </row>
    <row r="19" spans="1:11">
      <c r="A19" s="61" t="s">
        <v>101</v>
      </c>
      <c r="B19" s="54"/>
      <c r="C19" s="55" t="s">
        <v>93</v>
      </c>
      <c r="D19" s="62" t="str">
        <f>IF(OR(ISBLANK(Riskanalys!$C19),Riskanalys!$C19="[Välj]"),"",VLOOKUP(Riskanalys!$C19,Data!$B$4:$C$7,2))</f>
        <v/>
      </c>
      <c r="E19" s="55" t="s">
        <v>93</v>
      </c>
      <c r="F19" s="62" t="str">
        <f>IF(OR(ISBLANK(Riskanalys!$E19),Riskanalys!$E19="[Välj]"),"",VLOOKUP(Riskanalys!$E19,Data!$D$4:$E$7,2))</f>
        <v/>
      </c>
      <c r="G19" s="62" t="str">
        <f>IF(OR(ISBLANK(Riskanalys!$C19),Riskanalys!$C19="[Välj]",ISBLANK(Riskanalys!$E19),Riskanalys!$E19="[Välj]"),"",Riskanalys!$C19*Riskanalys!$E19)</f>
        <v/>
      </c>
      <c r="H19" s="62" t="str">
        <f>IF(Riskanalys!$G19="","",VLOOKUP(Riskanalys!$G19,Data!$F$4:$G$12,2))</f>
        <v/>
      </c>
      <c r="I19" s="144"/>
      <c r="J19" s="144"/>
      <c r="K19" s="150"/>
    </row>
    <row r="20" spans="1:11">
      <c r="A20" s="61" t="s">
        <v>102</v>
      </c>
      <c r="B20" s="54"/>
      <c r="C20" s="55" t="s">
        <v>93</v>
      </c>
      <c r="D20" s="62" t="str">
        <f>IF(OR(ISBLANK(Riskanalys!$C20),Riskanalys!$C20="[Välj]"),"",VLOOKUP(Riskanalys!$C20,Data!$B$4:$C$7,2))</f>
        <v/>
      </c>
      <c r="E20" s="55" t="s">
        <v>93</v>
      </c>
      <c r="F20" s="62" t="str">
        <f>IF(OR(ISBLANK(Riskanalys!$E20),Riskanalys!$E20="[Välj]"),"",VLOOKUP(Riskanalys!$E20,Data!$D$4:$E$7,2))</f>
        <v/>
      </c>
      <c r="G20" s="62" t="str">
        <f>IF(OR(ISBLANK(Riskanalys!$C20),Riskanalys!$C20="[Välj]",ISBLANK(Riskanalys!$E20),Riskanalys!$E20="[Välj]"),"",Riskanalys!$C20*Riskanalys!$E20)</f>
        <v/>
      </c>
      <c r="H20" s="62" t="str">
        <f>IF(Riskanalys!$G20="","",VLOOKUP(Riskanalys!$G20,Data!$F$4:$G$12,2))</f>
        <v/>
      </c>
      <c r="I20" s="144"/>
      <c r="J20" s="144"/>
      <c r="K20" s="150"/>
    </row>
    <row r="21" spans="1:11">
      <c r="A21" s="61" t="s">
        <v>103</v>
      </c>
      <c r="B21" s="54"/>
      <c r="C21" s="55" t="s">
        <v>93</v>
      </c>
      <c r="D21" s="62" t="str">
        <f>IF(OR(ISBLANK(Riskanalys!$C21),Riskanalys!$C21="[Välj]"),"",VLOOKUP(Riskanalys!$C21,Data!$B$4:$C$7,2))</f>
        <v/>
      </c>
      <c r="E21" s="55" t="s">
        <v>93</v>
      </c>
      <c r="F21" s="62" t="str">
        <f>IF(OR(ISBLANK(Riskanalys!$E21),Riskanalys!$E21="[Välj]"),"",VLOOKUP(Riskanalys!$E21,Data!$D$4:$E$7,2))</f>
        <v/>
      </c>
      <c r="G21" s="62" t="str">
        <f>IF(OR(ISBLANK(Riskanalys!$C21),Riskanalys!$C21="[Välj]",ISBLANK(Riskanalys!$E21),Riskanalys!$E21="[Välj]"),"",Riskanalys!$C21*Riskanalys!$E21)</f>
        <v/>
      </c>
      <c r="H21" s="62" t="str">
        <f>IF(Riskanalys!$G21="","",VLOOKUP(Riskanalys!$G21,Data!$F$4:$G$12,2))</f>
        <v/>
      </c>
      <c r="I21" s="144"/>
      <c r="J21" s="144"/>
      <c r="K21" s="150"/>
    </row>
    <row r="22" spans="1:11">
      <c r="A22" s="61" t="s">
        <v>104</v>
      </c>
      <c r="B22" s="54"/>
      <c r="C22" s="55" t="s">
        <v>93</v>
      </c>
      <c r="D22" s="62" t="str">
        <f>IF(OR(ISBLANK(Riskanalys!$C22),Riskanalys!$C22="[Välj]"),"",VLOOKUP(Riskanalys!$C22,Data!$B$4:$C$7,2))</f>
        <v/>
      </c>
      <c r="E22" s="55" t="s">
        <v>93</v>
      </c>
      <c r="F22" s="62" t="str">
        <f>IF(OR(ISBLANK(Riskanalys!$E22),Riskanalys!$E22="[Välj]"),"",VLOOKUP(Riskanalys!$E22,Data!$D$4:$E$7,2))</f>
        <v/>
      </c>
      <c r="G22" s="62" t="str">
        <f>IF(OR(ISBLANK(Riskanalys!$C22),Riskanalys!$C22="[Välj]",ISBLANK(Riskanalys!$E22),Riskanalys!$E22="[Välj]"),"",Riskanalys!$C22*Riskanalys!$E22)</f>
        <v/>
      </c>
      <c r="H22" s="62" t="str">
        <f>IF(Riskanalys!$G22="","",VLOOKUP(Riskanalys!$G22,Data!$F$4:$G$12,2))</f>
        <v/>
      </c>
      <c r="I22" s="144"/>
      <c r="J22" s="144"/>
      <c r="K22" s="150"/>
    </row>
    <row r="23" spans="1:11">
      <c r="A23" s="61" t="s">
        <v>105</v>
      </c>
      <c r="B23" s="54"/>
      <c r="C23" s="55" t="s">
        <v>93</v>
      </c>
      <c r="D23" s="62" t="str">
        <f>IF(OR(ISBLANK(Riskanalys!$C23),Riskanalys!$C23="[Välj]"),"",VLOOKUP(Riskanalys!$C23,Data!$B$4:$C$7,2))</f>
        <v/>
      </c>
      <c r="E23" s="55" t="s">
        <v>93</v>
      </c>
      <c r="F23" s="62" t="str">
        <f>IF(OR(ISBLANK(Riskanalys!$E23),Riskanalys!$E23="[Välj]"),"",VLOOKUP(Riskanalys!$E23,Data!$D$4:$E$7,2))</f>
        <v/>
      </c>
      <c r="G23" s="62" t="str">
        <f>IF(OR(ISBLANK(Riskanalys!$C23),Riskanalys!$C23="[Välj]",ISBLANK(Riskanalys!$E23),Riskanalys!$E23="[Välj]"),"",Riskanalys!$C23*Riskanalys!$E23)</f>
        <v/>
      </c>
      <c r="H23" s="62" t="str">
        <f>IF(Riskanalys!$G23="","",VLOOKUP(Riskanalys!$G23,Data!$F$4:$G$12,2))</f>
        <v/>
      </c>
      <c r="I23" s="144"/>
      <c r="J23" s="144"/>
      <c r="K23" s="150"/>
    </row>
    <row r="24" spans="1:11">
      <c r="A24" s="61" t="s">
        <v>106</v>
      </c>
      <c r="B24" s="54"/>
      <c r="C24" s="55" t="s">
        <v>93</v>
      </c>
      <c r="D24" s="62" t="str">
        <f>IF(OR(ISBLANK(Riskanalys!$C24),Riskanalys!$C24="[Välj]"),"",VLOOKUP(Riskanalys!$C24,Data!$B$4:$C$7,2))</f>
        <v/>
      </c>
      <c r="E24" s="55" t="s">
        <v>93</v>
      </c>
      <c r="F24" s="62" t="str">
        <f>IF(OR(ISBLANK(Riskanalys!$E24),Riskanalys!$E24="[Välj]"),"",VLOOKUP(Riskanalys!$E24,Data!$D$4:$E$7,2))</f>
        <v/>
      </c>
      <c r="G24" s="62" t="str">
        <f>IF(OR(ISBLANK(Riskanalys!$C24),Riskanalys!$C24="[Välj]",ISBLANK(Riskanalys!$E24),Riskanalys!$E24="[Välj]"),"",Riskanalys!$C24*Riskanalys!$E24)</f>
        <v/>
      </c>
      <c r="H24" s="62" t="str">
        <f>IF(Riskanalys!$G24="","",VLOOKUP(Riskanalys!$G24,Data!$F$4:$G$12,2))</f>
        <v/>
      </c>
      <c r="I24" s="144"/>
      <c r="J24" s="144"/>
      <c r="K24" s="150"/>
    </row>
    <row r="25" spans="1:11">
      <c r="A25" s="61" t="s">
        <v>107</v>
      </c>
      <c r="B25" s="54"/>
      <c r="C25" s="55" t="s">
        <v>93</v>
      </c>
      <c r="D25" s="62" t="str">
        <f>IF(OR(ISBLANK(Riskanalys!$C25),Riskanalys!$C25="[Välj]"),"",VLOOKUP(Riskanalys!$C25,Data!$B$4:$C$7,2))</f>
        <v/>
      </c>
      <c r="E25" s="55" t="s">
        <v>93</v>
      </c>
      <c r="F25" s="62" t="str">
        <f>IF(OR(ISBLANK(Riskanalys!$E25),Riskanalys!$E25="[Välj]"),"",VLOOKUP(Riskanalys!$E25,Data!$D$4:$E$7,2))</f>
        <v/>
      </c>
      <c r="G25" s="62" t="str">
        <f>IF(OR(ISBLANK(Riskanalys!$C25),Riskanalys!$C25="[Välj]",ISBLANK(Riskanalys!$E25),Riskanalys!$E25="[Välj]"),"",Riskanalys!$C25*Riskanalys!$E25)</f>
        <v/>
      </c>
      <c r="H25" s="62" t="str">
        <f>IF(Riskanalys!$G25="","",VLOOKUP(Riskanalys!$G25,Data!$F$4:$G$12,2))</f>
        <v/>
      </c>
      <c r="I25" s="144"/>
      <c r="J25" s="144"/>
      <c r="K25" s="150"/>
    </row>
    <row r="26" spans="1:11">
      <c r="A26" s="61" t="s">
        <v>108</v>
      </c>
      <c r="B26" s="54"/>
      <c r="C26" s="55" t="s">
        <v>93</v>
      </c>
      <c r="D26" s="62" t="str">
        <f>IF(OR(ISBLANK(Riskanalys!$C26),Riskanalys!$C26="[Välj]"),"",VLOOKUP(Riskanalys!$C26,Data!$B$4:$C$7,2))</f>
        <v/>
      </c>
      <c r="E26" s="55" t="s">
        <v>93</v>
      </c>
      <c r="F26" s="62" t="str">
        <f>IF(OR(ISBLANK(Riskanalys!$E26),Riskanalys!$E26="[Välj]"),"",VLOOKUP(Riskanalys!$E26,Data!$D$4:$E$7,2))</f>
        <v/>
      </c>
      <c r="G26" s="62" t="str">
        <f>IF(OR(ISBLANK(Riskanalys!$C26),Riskanalys!$C26="[Välj]",ISBLANK(Riskanalys!$E26),Riskanalys!$E26="[Välj]"),"",Riskanalys!$C26*Riskanalys!$E26)</f>
        <v/>
      </c>
      <c r="H26" s="62" t="str">
        <f>IF(Riskanalys!$G26="","",VLOOKUP(Riskanalys!$G26,Data!$F$4:$G$12,2))</f>
        <v/>
      </c>
      <c r="I26" s="144"/>
      <c r="J26" s="144"/>
      <c r="K26" s="150"/>
    </row>
    <row r="27" spans="1:11">
      <c r="A27" s="61" t="s">
        <v>109</v>
      </c>
      <c r="B27" s="54"/>
      <c r="C27" s="55" t="s">
        <v>93</v>
      </c>
      <c r="D27" s="62" t="str">
        <f>IF(OR(ISBLANK(Riskanalys!$C27),Riskanalys!$C27="[Välj]"),"",VLOOKUP(Riskanalys!$C27,Data!$B$4:$C$7,2))</f>
        <v/>
      </c>
      <c r="E27" s="55" t="s">
        <v>93</v>
      </c>
      <c r="F27" s="62" t="str">
        <f>IF(OR(ISBLANK(Riskanalys!$E27),Riskanalys!$E27="[Välj]"),"",VLOOKUP(Riskanalys!$E27,Data!$D$4:$E$7,2))</f>
        <v/>
      </c>
      <c r="G27" s="62" t="str">
        <f>IF(OR(ISBLANK(Riskanalys!$C27),Riskanalys!$C27="[Välj]",ISBLANK(Riskanalys!$E27),Riskanalys!$E27="[Välj]"),"",Riskanalys!$C27*Riskanalys!$E27)</f>
        <v/>
      </c>
      <c r="H27" s="62" t="str">
        <f>IF(Riskanalys!$G27="","",VLOOKUP(Riskanalys!$G27,Data!$F$4:$G$12,2))</f>
        <v/>
      </c>
      <c r="I27" s="144"/>
      <c r="J27" s="144"/>
      <c r="K27" s="150"/>
    </row>
    <row r="28" spans="1:11">
      <c r="A28" s="61" t="s">
        <v>110</v>
      </c>
      <c r="B28" s="54"/>
      <c r="C28" s="55" t="s">
        <v>93</v>
      </c>
      <c r="D28" s="62" t="str">
        <f>IF(OR(ISBLANK(Riskanalys!$C28),Riskanalys!$C28="[Välj]"),"",VLOOKUP(Riskanalys!$C28,Data!$B$4:$C$7,2))</f>
        <v/>
      </c>
      <c r="E28" s="55" t="s">
        <v>93</v>
      </c>
      <c r="F28" s="62" t="str">
        <f>IF(OR(ISBLANK(Riskanalys!$E28),Riskanalys!$E28="[Välj]"),"",VLOOKUP(Riskanalys!$E28,Data!$D$4:$E$7,2))</f>
        <v/>
      </c>
      <c r="G28" s="62" t="str">
        <f>IF(OR(ISBLANK(Riskanalys!$C28),Riskanalys!$C28="[Välj]",ISBLANK(Riskanalys!$E28),Riskanalys!$E28="[Välj]"),"",Riskanalys!$C28*Riskanalys!$E28)</f>
        <v/>
      </c>
      <c r="H28" s="62" t="str">
        <f>IF(Riskanalys!$G28="","",VLOOKUP(Riskanalys!$G28,Data!$F$4:$G$12,2))</f>
        <v/>
      </c>
      <c r="I28" s="144"/>
      <c r="J28" s="144"/>
      <c r="K28" s="150"/>
    </row>
    <row r="29" spans="1:11">
      <c r="A29" s="61" t="s">
        <v>111</v>
      </c>
      <c r="B29" s="54"/>
      <c r="C29" s="55" t="s">
        <v>93</v>
      </c>
      <c r="D29" s="62" t="str">
        <f>IF(OR(ISBLANK(Riskanalys!$C29),Riskanalys!$C29="[Välj]"),"",VLOOKUP(Riskanalys!$C29,Data!$B$4:$C$7,2))</f>
        <v/>
      </c>
      <c r="E29" s="55" t="s">
        <v>93</v>
      </c>
      <c r="F29" s="62" t="str">
        <f>IF(OR(ISBLANK(Riskanalys!$E29),Riskanalys!$E29="[Välj]"),"",VLOOKUP(Riskanalys!$E29,Data!$D$4:$E$7,2))</f>
        <v/>
      </c>
      <c r="G29" s="62" t="str">
        <f>IF(OR(ISBLANK(Riskanalys!$C29),Riskanalys!$C29="[Välj]",ISBLANK(Riskanalys!$E29),Riskanalys!$E29="[Välj]"),"",Riskanalys!$C29*Riskanalys!$E29)</f>
        <v/>
      </c>
      <c r="H29" s="62" t="str">
        <f>IF(Riskanalys!$G29="","",VLOOKUP(Riskanalys!$G29,Data!$F$4:$G$12,2))</f>
        <v/>
      </c>
      <c r="I29" s="144"/>
      <c r="J29" s="144"/>
      <c r="K29" s="150"/>
    </row>
  </sheetData>
  <mergeCells count="3">
    <mergeCell ref="A1:K1"/>
    <mergeCell ref="A2:B2"/>
    <mergeCell ref="A3:H7"/>
  </mergeCells>
  <phoneticPr fontId="8" type="noConversion"/>
  <conditionalFormatting sqref="A8:B8 I8:K8 C8:H29">
    <cfRule type="beginsWith" dxfId="35" priority="1" operator="beginsWith" text="Mycket hög">
      <formula>LEFT(A8,LEN("Mycket hög"))="Mycket hög"</formula>
    </cfRule>
    <cfRule type="beginsWith" dxfId="34" priority="6" operator="beginsWith" text="Lindrig">
      <formula>LEFT(A8,LEN("Lindrig"))="Lindrig"</formula>
    </cfRule>
    <cfRule type="containsText" dxfId="33" priority="7" operator="containsText" text="Försumbar">
      <formula>NOT(ISERROR(SEARCH("Försumbar",A8)))</formula>
    </cfRule>
    <cfRule type="beginsWith" dxfId="32" priority="8" operator="beginsWith" text="Hög">
      <formula>LEFT(A8,LEN("Hög"))="Hög"</formula>
    </cfRule>
    <cfRule type="beginsWith" dxfId="31" priority="10" operator="beginsWith" text="Allvarlig">
      <formula>LEFT(A8,LEN("Allvarlig"))="Allvarlig"</formula>
    </cfRule>
    <cfRule type="beginsWith" dxfId="30" priority="11" operator="beginsWith" text="Kännbar">
      <formula>LEFT(A8,LEN("Kännbar"))="Kännbar"</formula>
    </cfRule>
    <cfRule type="beginsWith" dxfId="29" priority="12" operator="beginsWith" text="Medel">
      <formula>LEFT(A8,LEN("Medel"))="Medel"</formula>
    </cfRule>
    <cfRule type="containsText" dxfId="28" priority="13" operator="containsText" text="Låg">
      <formula>NOT(ISERROR(SEARCH("Låg",A8)))</formula>
    </cfRule>
  </conditionalFormatting>
  <conditionalFormatting sqref="C2:H2">
    <cfRule type="containsText" dxfId="27" priority="24" operator="containsText" text="4">
      <formula>NOT(ISERROR(SEARCH("4",C2)))</formula>
    </cfRule>
    <cfRule type="containsText" dxfId="26" priority="25" operator="containsText" text="3">
      <formula>NOT(ISERROR(SEARCH("3",C2)))</formula>
    </cfRule>
    <cfRule type="containsText" dxfId="25" priority="26" operator="containsText" text="2">
      <formula>NOT(ISERROR(SEARCH("2",C2)))</formula>
    </cfRule>
    <cfRule type="containsText" dxfId="24" priority="27" operator="containsText" text="1">
      <formula>NOT(ISERROR(SEARCH("1",C2)))</formula>
    </cfRule>
  </conditionalFormatting>
  <conditionalFormatting sqref="I7:K7">
    <cfRule type="containsText" dxfId="23" priority="2" operator="containsText" text="4">
      <formula>NOT(ISERROR(SEARCH("4",I7)))</formula>
    </cfRule>
    <cfRule type="containsText" dxfId="22" priority="3" operator="containsText" text="3">
      <formula>NOT(ISERROR(SEARCH("3",I7)))</formula>
    </cfRule>
    <cfRule type="containsText" dxfId="21" priority="4" operator="containsText" text="2">
      <formula>NOT(ISERROR(SEARCH("2",I7)))</formula>
    </cfRule>
    <cfRule type="containsText" dxfId="20" priority="5" operator="containsText" text="1">
      <formula>NOT(ISERROR(SEARCH("1",I7)))</formula>
    </cfRule>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88838C5E-51F3-410C-AC14-D085B233D0C6}">
          <x14:formula1>
            <xm:f>Data!$B$3:$B$7</xm:f>
          </x14:formula1>
          <xm:sqref>C9:C29 E9:E29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7C5C9-A87E-426D-A4BA-99AC817CC5AB}">
  <sheetPr codeName="Sheet5"/>
  <dimension ref="A1:I112"/>
  <sheetViews>
    <sheetView workbookViewId="0">
      <selection activeCell="S45" sqref="S45"/>
    </sheetView>
  </sheetViews>
  <sheetFormatPr defaultRowHeight="14.5"/>
  <cols>
    <col min="1" max="1" width="69.1796875" customWidth="1"/>
    <col min="2" max="2" width="16.26953125" customWidth="1"/>
    <col min="3" max="7" width="9.1796875" customWidth="1"/>
    <col min="8" max="8" width="78.1796875" customWidth="1"/>
  </cols>
  <sheetData>
    <row r="1" spans="1:9" ht="20">
      <c r="A1" s="175" t="s">
        <v>112</v>
      </c>
      <c r="B1" s="175"/>
      <c r="C1" s="175"/>
      <c r="D1" s="175"/>
      <c r="E1" s="175"/>
      <c r="F1" s="175"/>
      <c r="G1" s="175"/>
      <c r="H1" s="175"/>
    </row>
    <row r="2" spans="1:9">
      <c r="A2" s="191" t="s">
        <v>113</v>
      </c>
      <c r="B2" s="192"/>
      <c r="C2" s="192"/>
      <c r="D2" s="192"/>
      <c r="E2" s="192"/>
      <c r="F2" s="192"/>
      <c r="G2" s="192"/>
      <c r="H2" s="192"/>
    </row>
    <row r="3" spans="1:9">
      <c r="A3" s="192"/>
      <c r="B3" s="192"/>
      <c r="C3" s="192"/>
      <c r="D3" s="192"/>
      <c r="E3" s="192"/>
      <c r="F3" s="192"/>
      <c r="G3" s="192"/>
      <c r="H3" s="192"/>
    </row>
    <row r="4" spans="1:9">
      <c r="A4" s="19"/>
      <c r="B4" s="19"/>
      <c r="C4" s="19" t="s">
        <v>114</v>
      </c>
      <c r="D4" s="19"/>
      <c r="E4" s="19"/>
      <c r="F4" s="19"/>
      <c r="G4" s="19"/>
      <c r="H4" s="19"/>
    </row>
    <row r="5" spans="1:9" ht="15" thickBot="1">
      <c r="A5" s="19"/>
      <c r="B5" s="19"/>
      <c r="C5" s="19"/>
      <c r="D5" s="19"/>
      <c r="E5" s="19"/>
      <c r="F5" s="19"/>
      <c r="G5" s="19"/>
      <c r="H5" s="19"/>
    </row>
    <row r="6" spans="1:9" ht="28.5" customHeight="1" thickBot="1">
      <c r="A6" s="26" t="s">
        <v>67</v>
      </c>
      <c r="B6" s="27" t="s">
        <v>115</v>
      </c>
      <c r="C6" s="27" t="s">
        <v>56</v>
      </c>
      <c r="D6" s="27" t="s">
        <v>57</v>
      </c>
      <c r="E6" s="27" t="s">
        <v>58</v>
      </c>
      <c r="F6" s="28" t="s">
        <v>59</v>
      </c>
      <c r="G6" s="28" t="s">
        <v>69</v>
      </c>
      <c r="H6" s="28" t="s">
        <v>10</v>
      </c>
      <c r="I6" s="3"/>
    </row>
    <row r="7" spans="1:9">
      <c r="A7" s="29" t="s">
        <v>116</v>
      </c>
      <c r="B7" s="29">
        <v>2313</v>
      </c>
      <c r="C7" s="30">
        <v>2</v>
      </c>
      <c r="D7" s="30">
        <v>3</v>
      </c>
      <c r="E7" s="30">
        <v>1</v>
      </c>
      <c r="F7" s="31">
        <v>3</v>
      </c>
      <c r="G7" s="30" t="s">
        <v>117</v>
      </c>
      <c r="H7" s="25" t="s">
        <v>118</v>
      </c>
    </row>
    <row r="8" spans="1:9" ht="56">
      <c r="A8" s="29" t="s">
        <v>119</v>
      </c>
      <c r="B8" s="29">
        <v>1</v>
      </c>
      <c r="C8" s="30">
        <v>1</v>
      </c>
      <c r="D8" s="30"/>
      <c r="E8" s="30"/>
      <c r="F8" s="31"/>
      <c r="G8" s="30" t="s">
        <v>120</v>
      </c>
      <c r="H8" s="32" t="s">
        <v>121</v>
      </c>
    </row>
    <row r="9" spans="1:9" ht="56.5">
      <c r="A9" s="29" t="s">
        <v>119</v>
      </c>
      <c r="B9" s="29">
        <v>4</v>
      </c>
      <c r="C9" s="30">
        <v>4</v>
      </c>
      <c r="D9" s="30"/>
      <c r="E9" s="30"/>
      <c r="F9" s="31"/>
      <c r="G9" s="30" t="s">
        <v>120</v>
      </c>
      <c r="H9" s="25" t="s">
        <v>122</v>
      </c>
    </row>
    <row r="10" spans="1:9" ht="14.5" customHeight="1">
      <c r="A10" s="29" t="s">
        <v>123</v>
      </c>
      <c r="B10" s="29">
        <v>3</v>
      </c>
      <c r="C10" s="30">
        <v>3</v>
      </c>
      <c r="D10" s="30"/>
      <c r="E10" s="30"/>
      <c r="F10" s="31"/>
      <c r="G10" s="30" t="s">
        <v>120</v>
      </c>
      <c r="H10" s="25" t="s">
        <v>124</v>
      </c>
    </row>
    <row r="11" spans="1:9">
      <c r="A11" s="29" t="s">
        <v>125</v>
      </c>
      <c r="B11" s="29">
        <v>1</v>
      </c>
      <c r="C11" s="30">
        <v>1</v>
      </c>
      <c r="D11" s="30"/>
      <c r="E11" s="30"/>
      <c r="F11" s="31"/>
      <c r="G11" s="30" t="s">
        <v>120</v>
      </c>
      <c r="H11" s="25"/>
    </row>
    <row r="12" spans="1:9">
      <c r="A12" s="29" t="s">
        <v>126</v>
      </c>
      <c r="B12" s="29">
        <v>3132</v>
      </c>
      <c r="C12" s="30">
        <v>3</v>
      </c>
      <c r="D12" s="30">
        <v>1</v>
      </c>
      <c r="E12" s="30">
        <v>3</v>
      </c>
      <c r="F12" s="31">
        <v>2</v>
      </c>
      <c r="G12" s="30" t="s">
        <v>120</v>
      </c>
      <c r="H12" s="25"/>
    </row>
    <row r="13" spans="1:9" ht="42">
      <c r="A13" s="29" t="s">
        <v>72</v>
      </c>
      <c r="B13" s="29">
        <v>3333</v>
      </c>
      <c r="C13" s="30">
        <v>3</v>
      </c>
      <c r="D13" s="30">
        <v>3</v>
      </c>
      <c r="E13" s="30">
        <v>3</v>
      </c>
      <c r="F13" s="31">
        <v>3</v>
      </c>
      <c r="G13" s="30" t="s">
        <v>117</v>
      </c>
      <c r="H13" s="32" t="s">
        <v>127</v>
      </c>
    </row>
    <row r="14" spans="1:9" ht="14.5" customHeight="1">
      <c r="A14" s="29" t="s">
        <v>128</v>
      </c>
      <c r="B14" s="29">
        <v>2313</v>
      </c>
      <c r="C14" s="30">
        <v>2</v>
      </c>
      <c r="D14" s="30">
        <v>3</v>
      </c>
      <c r="E14" s="30">
        <v>1</v>
      </c>
      <c r="F14" s="31">
        <v>3</v>
      </c>
      <c r="G14" s="30" t="s">
        <v>117</v>
      </c>
      <c r="H14" s="25" t="s">
        <v>129</v>
      </c>
    </row>
    <row r="15" spans="1:9">
      <c r="A15" s="29" t="s">
        <v>130</v>
      </c>
      <c r="B15" s="29">
        <v>2313</v>
      </c>
      <c r="C15" s="30">
        <v>2</v>
      </c>
      <c r="D15" s="30">
        <v>3</v>
      </c>
      <c r="E15" s="30">
        <v>1</v>
      </c>
      <c r="F15" s="31">
        <v>3</v>
      </c>
      <c r="G15" s="30" t="s">
        <v>117</v>
      </c>
      <c r="H15" s="25" t="s">
        <v>131</v>
      </c>
    </row>
    <row r="16" spans="1:9">
      <c r="A16" s="29" t="s">
        <v>132</v>
      </c>
      <c r="B16" s="29">
        <v>2313</v>
      </c>
      <c r="C16" s="30">
        <v>2</v>
      </c>
      <c r="D16" s="30">
        <v>3</v>
      </c>
      <c r="E16" s="30">
        <v>1</v>
      </c>
      <c r="F16" s="31">
        <v>3</v>
      </c>
      <c r="G16" s="30" t="s">
        <v>117</v>
      </c>
      <c r="H16" s="25"/>
    </row>
    <row r="17" spans="1:8" ht="28.5">
      <c r="A17" s="29" t="s">
        <v>133</v>
      </c>
      <c r="B17" s="29">
        <v>3313</v>
      </c>
      <c r="C17" s="30">
        <v>3</v>
      </c>
      <c r="D17" s="30">
        <v>3</v>
      </c>
      <c r="E17" s="30">
        <v>1</v>
      </c>
      <c r="F17" s="31">
        <v>3</v>
      </c>
      <c r="G17" s="30" t="s">
        <v>117</v>
      </c>
      <c r="H17" s="25" t="s">
        <v>134</v>
      </c>
    </row>
    <row r="18" spans="1:8" ht="14.5" customHeight="1">
      <c r="A18" s="29" t="s">
        <v>135</v>
      </c>
      <c r="B18" s="29">
        <v>2313</v>
      </c>
      <c r="C18" s="30">
        <v>2</v>
      </c>
      <c r="D18" s="30">
        <v>3</v>
      </c>
      <c r="E18" s="30">
        <v>1</v>
      </c>
      <c r="F18" s="31">
        <v>3</v>
      </c>
      <c r="G18" s="30" t="s">
        <v>117</v>
      </c>
      <c r="H18" s="25"/>
    </row>
    <row r="19" spans="1:8">
      <c r="A19" s="29" t="s">
        <v>136</v>
      </c>
      <c r="B19" s="29">
        <v>2313</v>
      </c>
      <c r="C19" s="30">
        <v>2</v>
      </c>
      <c r="D19" s="30">
        <v>3</v>
      </c>
      <c r="E19" s="30">
        <v>1</v>
      </c>
      <c r="F19" s="31">
        <v>3</v>
      </c>
      <c r="G19" s="30" t="s">
        <v>117</v>
      </c>
      <c r="H19" s="25"/>
    </row>
    <row r="20" spans="1:8">
      <c r="A20" s="29" t="s">
        <v>137</v>
      </c>
      <c r="B20" s="29">
        <v>3313</v>
      </c>
      <c r="C20" s="30">
        <v>3</v>
      </c>
      <c r="D20" s="30">
        <v>3</v>
      </c>
      <c r="E20" s="30">
        <v>1</v>
      </c>
      <c r="F20" s="31">
        <v>3</v>
      </c>
      <c r="G20" s="30" t="s">
        <v>117</v>
      </c>
      <c r="H20" s="25"/>
    </row>
    <row r="21" spans="1:8">
      <c r="A21" s="29" t="s">
        <v>138</v>
      </c>
      <c r="B21" s="29">
        <v>3313</v>
      </c>
      <c r="C21" s="30">
        <v>3</v>
      </c>
      <c r="D21" s="30">
        <v>3</v>
      </c>
      <c r="E21" s="30">
        <v>1</v>
      </c>
      <c r="F21" s="31">
        <v>3</v>
      </c>
      <c r="G21" s="30" t="s">
        <v>117</v>
      </c>
      <c r="H21" s="25"/>
    </row>
    <row r="22" spans="1:8" ht="14.5" customHeight="1">
      <c r="A22" s="29" t="s">
        <v>139</v>
      </c>
      <c r="B22" s="29">
        <v>1222</v>
      </c>
      <c r="C22" s="30">
        <v>1</v>
      </c>
      <c r="D22" s="30">
        <v>2</v>
      </c>
      <c r="E22" s="30">
        <v>2</v>
      </c>
      <c r="F22" s="31">
        <v>2</v>
      </c>
      <c r="G22" s="30" t="s">
        <v>120</v>
      </c>
      <c r="H22" s="25"/>
    </row>
    <row r="23" spans="1:8">
      <c r="A23" s="29" t="s">
        <v>140</v>
      </c>
      <c r="B23" s="29">
        <v>2313</v>
      </c>
      <c r="C23" s="30">
        <v>2</v>
      </c>
      <c r="D23" s="30">
        <v>3</v>
      </c>
      <c r="E23" s="30">
        <v>1</v>
      </c>
      <c r="F23" s="31">
        <v>3</v>
      </c>
      <c r="G23" s="30" t="s">
        <v>117</v>
      </c>
      <c r="H23" s="25" t="s">
        <v>141</v>
      </c>
    </row>
    <row r="24" spans="1:8" ht="28.5">
      <c r="A24" s="29" t="s">
        <v>142</v>
      </c>
      <c r="B24" s="29">
        <v>4313</v>
      </c>
      <c r="C24" s="30">
        <v>4</v>
      </c>
      <c r="D24" s="30">
        <v>3</v>
      </c>
      <c r="E24" s="30">
        <v>1</v>
      </c>
      <c r="F24" s="31">
        <v>3</v>
      </c>
      <c r="G24" s="30" t="s">
        <v>117</v>
      </c>
      <c r="H24" s="25" t="s">
        <v>143</v>
      </c>
    </row>
    <row r="25" spans="1:8">
      <c r="A25" s="29" t="s">
        <v>144</v>
      </c>
      <c r="B25" s="29">
        <v>2313</v>
      </c>
      <c r="C25" s="30">
        <v>2</v>
      </c>
      <c r="D25" s="30">
        <v>3</v>
      </c>
      <c r="E25" s="30">
        <v>1</v>
      </c>
      <c r="F25" s="31">
        <v>3</v>
      </c>
      <c r="G25" s="30" t="s">
        <v>117</v>
      </c>
      <c r="H25" s="25"/>
    </row>
    <row r="26" spans="1:8" ht="14.5" customHeight="1">
      <c r="A26" s="29" t="s">
        <v>145</v>
      </c>
      <c r="B26" s="29">
        <v>2313</v>
      </c>
      <c r="C26" s="30">
        <v>2</v>
      </c>
      <c r="D26" s="30">
        <v>3</v>
      </c>
      <c r="E26" s="30">
        <v>1</v>
      </c>
      <c r="F26" s="31">
        <v>3</v>
      </c>
      <c r="G26" s="30" t="s">
        <v>117</v>
      </c>
      <c r="H26" s="25"/>
    </row>
    <row r="27" spans="1:8">
      <c r="A27" s="29" t="s">
        <v>146</v>
      </c>
      <c r="B27" s="29">
        <v>3313</v>
      </c>
      <c r="C27" s="30">
        <v>3</v>
      </c>
      <c r="D27" s="30">
        <v>3</v>
      </c>
      <c r="E27" s="30">
        <v>1</v>
      </c>
      <c r="F27" s="31">
        <v>3</v>
      </c>
      <c r="G27" s="30" t="s">
        <v>117</v>
      </c>
      <c r="H27" s="25" t="s">
        <v>147</v>
      </c>
    </row>
    <row r="28" spans="1:8">
      <c r="A28" s="29" t="s">
        <v>148</v>
      </c>
      <c r="B28" s="29">
        <v>2313</v>
      </c>
      <c r="C28" s="30">
        <v>2</v>
      </c>
      <c r="D28" s="30">
        <v>3</v>
      </c>
      <c r="E28" s="30">
        <v>1</v>
      </c>
      <c r="F28" s="31">
        <v>3</v>
      </c>
      <c r="G28" s="30" t="s">
        <v>117</v>
      </c>
      <c r="H28" s="25" t="s">
        <v>149</v>
      </c>
    </row>
    <row r="29" spans="1:8">
      <c r="A29" s="29" t="s">
        <v>150</v>
      </c>
      <c r="B29" s="29">
        <v>4313</v>
      </c>
      <c r="C29" s="30">
        <v>4</v>
      </c>
      <c r="D29" s="30">
        <v>3</v>
      </c>
      <c r="E29" s="30">
        <v>1</v>
      </c>
      <c r="F29" s="31">
        <v>3</v>
      </c>
      <c r="G29" s="30" t="s">
        <v>117</v>
      </c>
      <c r="H29" s="25"/>
    </row>
    <row r="30" spans="1:8" ht="14.5" customHeight="1">
      <c r="A30" s="29" t="s">
        <v>151</v>
      </c>
      <c r="B30" s="29">
        <v>2313</v>
      </c>
      <c r="C30" s="30">
        <v>2</v>
      </c>
      <c r="D30" s="30">
        <v>3</v>
      </c>
      <c r="E30" s="30">
        <v>1</v>
      </c>
      <c r="F30" s="31">
        <v>3</v>
      </c>
      <c r="G30" s="30" t="s">
        <v>117</v>
      </c>
      <c r="H30" s="25"/>
    </row>
    <row r="31" spans="1:8">
      <c r="A31" s="29" t="s">
        <v>152</v>
      </c>
      <c r="B31" s="29">
        <v>4313</v>
      </c>
      <c r="C31" s="30">
        <v>4</v>
      </c>
      <c r="D31" s="30">
        <v>3</v>
      </c>
      <c r="E31" s="30">
        <v>1</v>
      </c>
      <c r="F31" s="31">
        <v>3</v>
      </c>
      <c r="G31" s="30" t="s">
        <v>117</v>
      </c>
      <c r="H31" s="25"/>
    </row>
    <row r="32" spans="1:8">
      <c r="A32" s="29" t="s">
        <v>153</v>
      </c>
      <c r="B32" s="29">
        <v>2313</v>
      </c>
      <c r="C32" s="30">
        <v>2</v>
      </c>
      <c r="D32" s="30">
        <v>3</v>
      </c>
      <c r="E32" s="30">
        <v>1</v>
      </c>
      <c r="F32" s="31">
        <v>3</v>
      </c>
      <c r="G32" s="30" t="s">
        <v>117</v>
      </c>
      <c r="H32" s="25"/>
    </row>
    <row r="33" spans="1:8">
      <c r="A33" s="29" t="s">
        <v>154</v>
      </c>
      <c r="B33" s="29">
        <v>2444</v>
      </c>
      <c r="C33" s="30">
        <v>2</v>
      </c>
      <c r="D33" s="30">
        <v>4</v>
      </c>
      <c r="E33" s="30">
        <v>4</v>
      </c>
      <c r="F33" s="31">
        <v>4</v>
      </c>
      <c r="G33" s="30" t="s">
        <v>117</v>
      </c>
      <c r="H33" s="25"/>
    </row>
    <row r="34" spans="1:8" ht="14.5" customHeight="1">
      <c r="A34" s="29" t="s">
        <v>155</v>
      </c>
      <c r="B34" s="29">
        <v>1232</v>
      </c>
      <c r="C34" s="30">
        <v>1</v>
      </c>
      <c r="D34" s="30">
        <v>2</v>
      </c>
      <c r="E34" s="30">
        <v>3</v>
      </c>
      <c r="F34" s="31">
        <v>2</v>
      </c>
      <c r="G34" s="30" t="s">
        <v>117</v>
      </c>
      <c r="H34" s="25"/>
    </row>
    <row r="35" spans="1:8">
      <c r="A35" s="29" t="s">
        <v>156</v>
      </c>
      <c r="B35" s="29">
        <v>3333</v>
      </c>
      <c r="C35" s="30">
        <v>3</v>
      </c>
      <c r="D35" s="30">
        <v>3</v>
      </c>
      <c r="E35" s="30">
        <v>3</v>
      </c>
      <c r="F35" s="31">
        <v>3</v>
      </c>
      <c r="G35" s="30" t="s">
        <v>120</v>
      </c>
      <c r="H35" s="25" t="s">
        <v>157</v>
      </c>
    </row>
    <row r="36" spans="1:8" ht="28.5">
      <c r="A36" s="29" t="s">
        <v>158</v>
      </c>
      <c r="B36" s="29">
        <v>4333</v>
      </c>
      <c r="C36" s="30">
        <v>4</v>
      </c>
      <c r="D36" s="30">
        <v>3</v>
      </c>
      <c r="E36" s="30"/>
      <c r="F36" s="31">
        <v>3</v>
      </c>
      <c r="G36" s="30" t="s">
        <v>120</v>
      </c>
      <c r="H36" s="25" t="s">
        <v>159</v>
      </c>
    </row>
    <row r="37" spans="1:8">
      <c r="A37" s="29" t="s">
        <v>160</v>
      </c>
      <c r="B37" s="29">
        <v>2313</v>
      </c>
      <c r="C37" s="30">
        <v>2</v>
      </c>
      <c r="D37" s="30">
        <v>3</v>
      </c>
      <c r="E37" s="30">
        <v>1</v>
      </c>
      <c r="F37" s="31">
        <v>3</v>
      </c>
      <c r="G37" s="30" t="s">
        <v>117</v>
      </c>
      <c r="H37" s="25"/>
    </row>
    <row r="38" spans="1:8" ht="14.5" customHeight="1">
      <c r="A38" s="29" t="s">
        <v>161</v>
      </c>
      <c r="B38" s="29">
        <v>2313</v>
      </c>
      <c r="C38" s="30">
        <v>2</v>
      </c>
      <c r="D38" s="30">
        <v>3</v>
      </c>
      <c r="E38" s="30">
        <v>1</v>
      </c>
      <c r="F38" s="31">
        <v>3</v>
      </c>
      <c r="G38" s="30" t="s">
        <v>117</v>
      </c>
      <c r="H38" s="25" t="s">
        <v>162</v>
      </c>
    </row>
    <row r="39" spans="1:8" ht="28.5">
      <c r="A39" s="29" t="s">
        <v>163</v>
      </c>
      <c r="B39" s="29">
        <v>2313</v>
      </c>
      <c r="C39" s="30">
        <v>2</v>
      </c>
      <c r="D39" s="30">
        <v>3</v>
      </c>
      <c r="E39" s="30">
        <v>1</v>
      </c>
      <c r="F39" s="31">
        <v>3</v>
      </c>
      <c r="G39" s="30" t="s">
        <v>117</v>
      </c>
      <c r="H39" s="25" t="s">
        <v>164</v>
      </c>
    </row>
    <row r="40" spans="1:8">
      <c r="A40" s="29" t="s">
        <v>165</v>
      </c>
      <c r="B40" s="29">
        <v>2313</v>
      </c>
      <c r="C40" s="30">
        <v>2</v>
      </c>
      <c r="D40" s="30">
        <v>3</v>
      </c>
      <c r="E40" s="30">
        <v>1</v>
      </c>
      <c r="F40" s="31">
        <v>3</v>
      </c>
      <c r="G40" s="30" t="s">
        <v>117</v>
      </c>
      <c r="H40" s="25"/>
    </row>
    <row r="41" spans="1:8">
      <c r="A41" s="29" t="s">
        <v>166</v>
      </c>
      <c r="B41" s="29">
        <v>1331</v>
      </c>
      <c r="C41" s="30">
        <v>1</v>
      </c>
      <c r="D41" s="30">
        <v>3</v>
      </c>
      <c r="E41" s="30">
        <v>3</v>
      </c>
      <c r="F41" s="31">
        <v>1</v>
      </c>
      <c r="G41" s="30" t="s">
        <v>120</v>
      </c>
      <c r="H41" s="25"/>
    </row>
    <row r="42" spans="1:8" ht="14.5" customHeight="1">
      <c r="A42" s="29" t="s">
        <v>167</v>
      </c>
      <c r="B42" s="29">
        <v>1323</v>
      </c>
      <c r="C42" s="30">
        <v>1</v>
      </c>
      <c r="D42" s="30">
        <v>3</v>
      </c>
      <c r="E42" s="30">
        <v>2</v>
      </c>
      <c r="F42" s="31">
        <v>3</v>
      </c>
      <c r="G42" s="30" t="s">
        <v>120</v>
      </c>
      <c r="H42" s="25"/>
    </row>
    <row r="43" spans="1:8">
      <c r="A43" s="29" t="s">
        <v>168</v>
      </c>
      <c r="B43" s="29">
        <v>1111</v>
      </c>
      <c r="C43" s="30">
        <v>1</v>
      </c>
      <c r="D43" s="30">
        <v>1</v>
      </c>
      <c r="E43" s="30">
        <v>1</v>
      </c>
      <c r="F43" s="31">
        <v>1</v>
      </c>
      <c r="G43" s="30" t="s">
        <v>120</v>
      </c>
      <c r="H43" s="25"/>
    </row>
    <row r="44" spans="1:8">
      <c r="A44" s="29" t="s">
        <v>169</v>
      </c>
      <c r="B44" s="29">
        <v>2313</v>
      </c>
      <c r="C44" s="30">
        <v>2</v>
      </c>
      <c r="D44" s="30">
        <v>3</v>
      </c>
      <c r="E44" s="30">
        <v>1</v>
      </c>
      <c r="F44" s="31">
        <v>3</v>
      </c>
      <c r="G44" s="30" t="s">
        <v>117</v>
      </c>
      <c r="H44" s="25" t="s">
        <v>170</v>
      </c>
    </row>
    <row r="45" spans="1:8">
      <c r="A45" s="29" t="s">
        <v>171</v>
      </c>
      <c r="B45" s="29">
        <v>2313</v>
      </c>
      <c r="C45" s="30">
        <v>2</v>
      </c>
      <c r="D45" s="30">
        <v>3</v>
      </c>
      <c r="E45" s="30">
        <v>1</v>
      </c>
      <c r="F45" s="31">
        <v>3</v>
      </c>
      <c r="G45" s="30" t="s">
        <v>117</v>
      </c>
      <c r="H45" s="25"/>
    </row>
    <row r="46" spans="1:8" ht="14.5" customHeight="1">
      <c r="A46" s="29" t="s">
        <v>172</v>
      </c>
      <c r="B46" s="29">
        <v>3313</v>
      </c>
      <c r="C46" s="30">
        <v>3</v>
      </c>
      <c r="D46" s="30">
        <v>3</v>
      </c>
      <c r="E46" s="30">
        <v>1</v>
      </c>
      <c r="F46" s="31">
        <v>3</v>
      </c>
      <c r="G46" s="30" t="s">
        <v>117</v>
      </c>
      <c r="H46" s="25" t="s">
        <v>173</v>
      </c>
    </row>
    <row r="47" spans="1:8">
      <c r="A47" s="29" t="s">
        <v>174</v>
      </c>
      <c r="B47" s="29">
        <v>4313</v>
      </c>
      <c r="C47" s="30">
        <v>4</v>
      </c>
      <c r="D47" s="30">
        <v>3</v>
      </c>
      <c r="E47" s="30">
        <v>1</v>
      </c>
      <c r="F47" s="31">
        <v>3</v>
      </c>
      <c r="G47" s="30" t="s">
        <v>117</v>
      </c>
      <c r="H47" s="25" t="s">
        <v>175</v>
      </c>
    </row>
    <row r="48" spans="1:8">
      <c r="A48" s="29" t="s">
        <v>176</v>
      </c>
      <c r="B48" s="29">
        <v>1333</v>
      </c>
      <c r="C48" s="30">
        <v>1</v>
      </c>
      <c r="D48" s="30">
        <v>3</v>
      </c>
      <c r="E48" s="30">
        <v>3</v>
      </c>
      <c r="F48" s="31">
        <v>3</v>
      </c>
      <c r="G48" s="30" t="s">
        <v>120</v>
      </c>
      <c r="H48" s="25"/>
    </row>
    <row r="49" spans="1:8">
      <c r="A49" s="29" t="s">
        <v>177</v>
      </c>
      <c r="B49" s="29">
        <v>2313</v>
      </c>
      <c r="C49" s="30">
        <v>2</v>
      </c>
      <c r="D49" s="30">
        <v>3</v>
      </c>
      <c r="E49" s="30">
        <v>1</v>
      </c>
      <c r="F49" s="31">
        <v>3</v>
      </c>
      <c r="G49" s="30" t="s">
        <v>120</v>
      </c>
      <c r="H49" s="25" t="s">
        <v>178</v>
      </c>
    </row>
    <row r="50" spans="1:8" ht="14.5" customHeight="1">
      <c r="A50" s="29" t="s">
        <v>179</v>
      </c>
      <c r="B50" s="29">
        <v>2313</v>
      </c>
      <c r="C50" s="30">
        <v>2</v>
      </c>
      <c r="D50" s="30">
        <v>3</v>
      </c>
      <c r="E50" s="30">
        <v>1</v>
      </c>
      <c r="F50" s="31">
        <v>3</v>
      </c>
      <c r="G50" s="30" t="s">
        <v>117</v>
      </c>
      <c r="H50" s="25"/>
    </row>
    <row r="51" spans="1:8">
      <c r="A51" s="29" t="s">
        <v>180</v>
      </c>
      <c r="B51" s="29">
        <v>1242</v>
      </c>
      <c r="C51" s="30">
        <v>1</v>
      </c>
      <c r="D51" s="30">
        <v>2</v>
      </c>
      <c r="E51" s="30">
        <v>4</v>
      </c>
      <c r="F51" s="31">
        <v>2</v>
      </c>
      <c r="G51" s="30" t="s">
        <v>120</v>
      </c>
      <c r="H51" s="25"/>
    </row>
    <row r="52" spans="1:8">
      <c r="A52" s="29" t="s">
        <v>181</v>
      </c>
      <c r="B52" s="29">
        <v>2313</v>
      </c>
      <c r="C52" s="30">
        <v>2</v>
      </c>
      <c r="D52" s="30">
        <v>3</v>
      </c>
      <c r="E52" s="30">
        <v>1</v>
      </c>
      <c r="F52" s="31">
        <v>3</v>
      </c>
      <c r="G52" s="30" t="s">
        <v>117</v>
      </c>
      <c r="H52" s="25"/>
    </row>
    <row r="53" spans="1:8" ht="42">
      <c r="A53" s="29" t="s">
        <v>182</v>
      </c>
      <c r="B53" s="29">
        <v>4333</v>
      </c>
      <c r="C53" s="30">
        <v>4</v>
      </c>
      <c r="D53" s="30">
        <v>3</v>
      </c>
      <c r="E53" s="30">
        <v>3</v>
      </c>
      <c r="F53" s="31">
        <v>3</v>
      </c>
      <c r="G53" s="30" t="s">
        <v>117</v>
      </c>
      <c r="H53" s="32" t="s">
        <v>183</v>
      </c>
    </row>
    <row r="54" spans="1:8" ht="14.5" customHeight="1">
      <c r="A54" s="29" t="s">
        <v>184</v>
      </c>
      <c r="B54" s="29">
        <v>1333</v>
      </c>
      <c r="C54" s="30">
        <v>1</v>
      </c>
      <c r="D54" s="30">
        <v>3</v>
      </c>
      <c r="E54" s="30">
        <v>3</v>
      </c>
      <c r="F54" s="31">
        <v>3</v>
      </c>
      <c r="G54" s="30" t="s">
        <v>120</v>
      </c>
      <c r="H54" s="25"/>
    </row>
    <row r="55" spans="1:8">
      <c r="A55" s="29" t="s">
        <v>185</v>
      </c>
      <c r="B55" s="29">
        <v>2313</v>
      </c>
      <c r="C55" s="30">
        <v>2</v>
      </c>
      <c r="D55" s="30">
        <v>3</v>
      </c>
      <c r="E55" s="30">
        <v>1</v>
      </c>
      <c r="F55" s="31">
        <v>3</v>
      </c>
      <c r="G55" s="30" t="s">
        <v>117</v>
      </c>
      <c r="H55" s="25"/>
    </row>
    <row r="56" spans="1:8">
      <c r="A56" s="29" t="s">
        <v>186</v>
      </c>
      <c r="B56" s="29">
        <v>2313</v>
      </c>
      <c r="C56" s="30">
        <v>2</v>
      </c>
      <c r="D56" s="30">
        <v>3</v>
      </c>
      <c r="E56" s="30">
        <v>1</v>
      </c>
      <c r="F56" s="31">
        <v>3</v>
      </c>
      <c r="G56" s="30" t="s">
        <v>117</v>
      </c>
      <c r="H56" s="32" t="s">
        <v>187</v>
      </c>
    </row>
    <row r="57" spans="1:8">
      <c r="A57" s="29" t="s">
        <v>188</v>
      </c>
      <c r="B57" s="29">
        <v>3</v>
      </c>
      <c r="C57" s="30">
        <v>3</v>
      </c>
      <c r="D57" s="30"/>
      <c r="E57" s="30"/>
      <c r="F57" s="31"/>
      <c r="G57" s="30" t="s">
        <v>117</v>
      </c>
      <c r="H57" s="25" t="s">
        <v>124</v>
      </c>
    </row>
    <row r="58" spans="1:8" ht="14.5" customHeight="1">
      <c r="A58" s="29" t="s">
        <v>189</v>
      </c>
      <c r="B58" s="29">
        <v>1</v>
      </c>
      <c r="C58" s="30">
        <v>1</v>
      </c>
      <c r="D58" s="30"/>
      <c r="E58" s="30"/>
      <c r="F58" s="31"/>
      <c r="G58" s="30" t="s">
        <v>120</v>
      </c>
      <c r="H58" s="25"/>
    </row>
    <row r="59" spans="1:8">
      <c r="A59" s="29" t="s">
        <v>190</v>
      </c>
      <c r="B59" s="29">
        <v>1</v>
      </c>
      <c r="C59" s="30">
        <v>1</v>
      </c>
      <c r="D59" s="30"/>
      <c r="E59" s="30"/>
      <c r="F59" s="31"/>
      <c r="G59" s="30" t="s">
        <v>120</v>
      </c>
      <c r="H59" s="25"/>
    </row>
    <row r="60" spans="1:8">
      <c r="A60" s="29" t="s">
        <v>191</v>
      </c>
      <c r="B60" s="29">
        <v>1243</v>
      </c>
      <c r="C60" s="30">
        <v>1</v>
      </c>
      <c r="D60" s="30">
        <v>2</v>
      </c>
      <c r="E60" s="30">
        <v>4</v>
      </c>
      <c r="F60" s="31">
        <v>3</v>
      </c>
      <c r="G60" s="30" t="s">
        <v>120</v>
      </c>
      <c r="H60" s="25"/>
    </row>
    <row r="61" spans="1:8">
      <c r="A61" s="29" t="s">
        <v>192</v>
      </c>
      <c r="B61" s="29">
        <v>1243</v>
      </c>
      <c r="C61" s="30">
        <v>1</v>
      </c>
      <c r="D61" s="30">
        <v>2</v>
      </c>
      <c r="E61" s="30">
        <v>4</v>
      </c>
      <c r="F61" s="31">
        <v>3</v>
      </c>
      <c r="G61" s="30" t="s">
        <v>120</v>
      </c>
      <c r="H61" s="25"/>
    </row>
    <row r="62" spans="1:8" ht="14.5" customHeight="1">
      <c r="A62" s="29" t="s">
        <v>193</v>
      </c>
      <c r="B62" s="29">
        <v>1243</v>
      </c>
      <c r="C62" s="30">
        <v>1</v>
      </c>
      <c r="D62" s="30">
        <v>2</v>
      </c>
      <c r="E62" s="30">
        <v>4</v>
      </c>
      <c r="F62" s="31">
        <v>3</v>
      </c>
      <c r="G62" s="30" t="s">
        <v>120</v>
      </c>
      <c r="H62" s="25"/>
    </row>
    <row r="63" spans="1:8" ht="98.5">
      <c r="A63" s="29" t="s">
        <v>73</v>
      </c>
      <c r="B63" s="29">
        <v>4333</v>
      </c>
      <c r="C63" s="30">
        <v>4</v>
      </c>
      <c r="D63" s="30">
        <v>3</v>
      </c>
      <c r="E63" s="30">
        <v>3</v>
      </c>
      <c r="F63" s="31">
        <v>3</v>
      </c>
      <c r="G63" s="30" t="s">
        <v>117</v>
      </c>
      <c r="H63" s="25" t="s">
        <v>194</v>
      </c>
    </row>
    <row r="64" spans="1:8">
      <c r="A64" s="29" t="s">
        <v>195</v>
      </c>
      <c r="B64" s="29">
        <v>2313</v>
      </c>
      <c r="C64" s="30">
        <v>2</v>
      </c>
      <c r="D64" s="30">
        <v>3</v>
      </c>
      <c r="E64" s="30">
        <v>1</v>
      </c>
      <c r="F64" s="31">
        <v>3</v>
      </c>
      <c r="G64" s="30" t="s">
        <v>117</v>
      </c>
      <c r="H64" s="25"/>
    </row>
    <row r="65" spans="1:8">
      <c r="A65" s="29" t="s">
        <v>196</v>
      </c>
      <c r="B65" s="29">
        <v>1242</v>
      </c>
      <c r="C65" s="30">
        <v>1</v>
      </c>
      <c r="D65" s="30">
        <v>2</v>
      </c>
      <c r="E65" s="30">
        <v>4</v>
      </c>
      <c r="F65" s="31">
        <v>2</v>
      </c>
      <c r="G65" s="30" t="s">
        <v>120</v>
      </c>
      <c r="H65" s="25"/>
    </row>
    <row r="66" spans="1:8" ht="14.5" customHeight="1">
      <c r="A66" s="29" t="s">
        <v>197</v>
      </c>
      <c r="B66" s="29">
        <v>1242</v>
      </c>
      <c r="C66" s="30">
        <v>1</v>
      </c>
      <c r="D66" s="30">
        <v>2</v>
      </c>
      <c r="E66" s="30">
        <v>4</v>
      </c>
      <c r="F66" s="31">
        <v>2</v>
      </c>
      <c r="G66" s="30" t="s">
        <v>120</v>
      </c>
      <c r="H66" s="25"/>
    </row>
    <row r="67" spans="1:8">
      <c r="A67" s="29" t="s">
        <v>198</v>
      </c>
      <c r="B67" s="29">
        <v>1242</v>
      </c>
      <c r="C67" s="30">
        <v>1</v>
      </c>
      <c r="D67" s="30">
        <v>2</v>
      </c>
      <c r="E67" s="30">
        <v>4</v>
      </c>
      <c r="F67" s="31">
        <v>2</v>
      </c>
      <c r="G67" s="30" t="s">
        <v>120</v>
      </c>
      <c r="H67" s="25"/>
    </row>
    <row r="68" spans="1:8">
      <c r="A68" s="29" t="s">
        <v>199</v>
      </c>
      <c r="B68" s="29">
        <v>4313</v>
      </c>
      <c r="C68" s="30">
        <v>4</v>
      </c>
      <c r="D68" s="30">
        <v>3</v>
      </c>
      <c r="E68" s="30">
        <v>1</v>
      </c>
      <c r="F68" s="31">
        <v>3</v>
      </c>
      <c r="G68" s="30" t="s">
        <v>117</v>
      </c>
      <c r="H68" s="25" t="s">
        <v>200</v>
      </c>
    </row>
    <row r="69" spans="1:8">
      <c r="A69" s="29" t="s">
        <v>201</v>
      </c>
      <c r="B69" s="29">
        <v>2313</v>
      </c>
      <c r="C69" s="30">
        <v>2</v>
      </c>
      <c r="D69" s="30">
        <v>3</v>
      </c>
      <c r="E69" s="30">
        <v>1</v>
      </c>
      <c r="F69" s="31">
        <v>3</v>
      </c>
      <c r="G69" s="30" t="s">
        <v>117</v>
      </c>
      <c r="H69" s="25" t="s">
        <v>202</v>
      </c>
    </row>
    <row r="70" spans="1:8" ht="14.5" customHeight="1">
      <c r="A70" s="29" t="s">
        <v>203</v>
      </c>
      <c r="B70" s="29">
        <v>2313</v>
      </c>
      <c r="C70" s="30">
        <v>2</v>
      </c>
      <c r="D70" s="30">
        <v>3</v>
      </c>
      <c r="E70" s="30">
        <v>1</v>
      </c>
      <c r="F70" s="31">
        <v>3</v>
      </c>
      <c r="G70" s="30" t="s">
        <v>117</v>
      </c>
      <c r="H70" s="25" t="s">
        <v>204</v>
      </c>
    </row>
    <row r="71" spans="1:8">
      <c r="A71" s="29" t="s">
        <v>205</v>
      </c>
      <c r="B71" s="29">
        <v>2313</v>
      </c>
      <c r="C71" s="30">
        <v>2</v>
      </c>
      <c r="D71" s="30">
        <v>3</v>
      </c>
      <c r="E71" s="30">
        <v>1</v>
      </c>
      <c r="F71" s="31">
        <v>3</v>
      </c>
      <c r="G71" s="30" t="s">
        <v>117</v>
      </c>
      <c r="H71" s="25"/>
    </row>
    <row r="72" spans="1:8">
      <c r="A72" s="29" t="s">
        <v>206</v>
      </c>
      <c r="B72" s="29">
        <v>2313</v>
      </c>
      <c r="C72" s="30">
        <v>2</v>
      </c>
      <c r="D72" s="30">
        <v>3</v>
      </c>
      <c r="E72" s="30">
        <v>1</v>
      </c>
      <c r="F72" s="31">
        <v>3</v>
      </c>
      <c r="G72" s="30" t="s">
        <v>117</v>
      </c>
      <c r="H72" s="25" t="s">
        <v>207</v>
      </c>
    </row>
    <row r="73" spans="1:8">
      <c r="A73" s="29" t="s">
        <v>208</v>
      </c>
      <c r="B73" s="29">
        <v>2313</v>
      </c>
      <c r="C73" s="30">
        <v>2</v>
      </c>
      <c r="D73" s="30">
        <v>3</v>
      </c>
      <c r="E73" s="30">
        <v>1</v>
      </c>
      <c r="F73" s="31">
        <v>3</v>
      </c>
      <c r="G73" s="30" t="s">
        <v>117</v>
      </c>
      <c r="H73" s="25" t="s">
        <v>209</v>
      </c>
    </row>
    <row r="74" spans="1:8" ht="14.5" customHeight="1">
      <c r="A74" s="29" t="s">
        <v>210</v>
      </c>
      <c r="B74" s="29">
        <v>2313</v>
      </c>
      <c r="C74" s="30">
        <v>2</v>
      </c>
      <c r="D74" s="30">
        <v>3</v>
      </c>
      <c r="E74" s="30">
        <v>1</v>
      </c>
      <c r="F74" s="31">
        <v>3</v>
      </c>
      <c r="G74" s="30" t="s">
        <v>117</v>
      </c>
      <c r="H74" s="25" t="s">
        <v>211</v>
      </c>
    </row>
    <row r="75" spans="1:8">
      <c r="A75" s="29" t="s">
        <v>212</v>
      </c>
      <c r="B75" s="29">
        <v>1242</v>
      </c>
      <c r="C75" s="30">
        <v>1</v>
      </c>
      <c r="D75" s="30">
        <v>2</v>
      </c>
      <c r="E75" s="30">
        <v>4</v>
      </c>
      <c r="F75" s="31">
        <v>2</v>
      </c>
      <c r="G75" s="30" t="s">
        <v>120</v>
      </c>
      <c r="H75" s="25"/>
    </row>
    <row r="76" spans="1:8">
      <c r="A76" s="29" t="s">
        <v>213</v>
      </c>
      <c r="B76" s="29">
        <v>2313</v>
      </c>
      <c r="C76" s="30">
        <v>2</v>
      </c>
      <c r="D76" s="30">
        <v>3</v>
      </c>
      <c r="E76" s="30">
        <v>1</v>
      </c>
      <c r="F76" s="31">
        <v>3</v>
      </c>
      <c r="G76" s="30" t="s">
        <v>117</v>
      </c>
      <c r="H76" s="25" t="s">
        <v>214</v>
      </c>
    </row>
    <row r="77" spans="1:8">
      <c r="A77" s="29" t="s">
        <v>215</v>
      </c>
      <c r="B77" s="29">
        <v>2313</v>
      </c>
      <c r="C77" s="30">
        <v>2</v>
      </c>
      <c r="D77" s="30">
        <v>3</v>
      </c>
      <c r="E77" s="30">
        <v>1</v>
      </c>
      <c r="F77" s="31">
        <v>3</v>
      </c>
      <c r="G77" s="30" t="s">
        <v>117</v>
      </c>
      <c r="H77" s="25" t="s">
        <v>202</v>
      </c>
    </row>
    <row r="78" spans="1:8" ht="14.5" customHeight="1">
      <c r="A78" s="29" t="s">
        <v>216</v>
      </c>
      <c r="B78" s="29">
        <v>1332</v>
      </c>
      <c r="C78" s="30">
        <v>1</v>
      </c>
      <c r="D78" s="30">
        <v>3</v>
      </c>
      <c r="E78" s="30">
        <v>3</v>
      </c>
      <c r="F78" s="31">
        <v>2</v>
      </c>
      <c r="G78" s="30" t="s">
        <v>120</v>
      </c>
      <c r="H78" s="25"/>
    </row>
    <row r="79" spans="1:8">
      <c r="A79" s="29" t="s">
        <v>217</v>
      </c>
      <c r="B79" s="29">
        <v>2313</v>
      </c>
      <c r="C79" s="30">
        <v>2</v>
      </c>
      <c r="D79" s="30">
        <v>3</v>
      </c>
      <c r="E79" s="30">
        <v>1</v>
      </c>
      <c r="F79" s="31">
        <v>3</v>
      </c>
      <c r="G79" s="30" t="s">
        <v>117</v>
      </c>
      <c r="H79" s="25" t="s">
        <v>218</v>
      </c>
    </row>
    <row r="80" spans="1:8">
      <c r="A80" s="29" t="s">
        <v>219</v>
      </c>
      <c r="B80" s="29">
        <v>2313</v>
      </c>
      <c r="C80" s="30">
        <v>2</v>
      </c>
      <c r="D80" s="30">
        <v>3</v>
      </c>
      <c r="E80" s="30">
        <v>1</v>
      </c>
      <c r="F80" s="31">
        <v>3</v>
      </c>
      <c r="G80" s="30" t="s">
        <v>117</v>
      </c>
      <c r="H80" s="25" t="s">
        <v>218</v>
      </c>
    </row>
    <row r="81" spans="1:8" ht="140">
      <c r="A81" s="29" t="s">
        <v>71</v>
      </c>
      <c r="B81" s="29">
        <v>3333</v>
      </c>
      <c r="C81" s="30">
        <v>3</v>
      </c>
      <c r="D81" s="30">
        <v>3</v>
      </c>
      <c r="E81" s="30">
        <v>3</v>
      </c>
      <c r="F81" s="31">
        <v>3</v>
      </c>
      <c r="G81" s="30" t="s">
        <v>117</v>
      </c>
      <c r="H81" s="32" t="s">
        <v>220</v>
      </c>
    </row>
    <row r="82" spans="1:8" ht="14.5" customHeight="1">
      <c r="A82" s="29" t="s">
        <v>221</v>
      </c>
      <c r="B82" s="29">
        <v>1323</v>
      </c>
      <c r="C82" s="30">
        <v>1</v>
      </c>
      <c r="D82" s="30">
        <v>3</v>
      </c>
      <c r="E82" s="30">
        <v>2</v>
      </c>
      <c r="F82" s="31">
        <v>3</v>
      </c>
      <c r="G82" s="30" t="s">
        <v>120</v>
      </c>
      <c r="H82" s="25"/>
    </row>
    <row r="83" spans="1:8">
      <c r="A83" s="29" t="s">
        <v>222</v>
      </c>
      <c r="B83" s="29">
        <v>2313</v>
      </c>
      <c r="C83" s="30">
        <v>2</v>
      </c>
      <c r="D83" s="30">
        <v>3</v>
      </c>
      <c r="E83" s="30">
        <v>1</v>
      </c>
      <c r="F83" s="31">
        <v>3</v>
      </c>
      <c r="G83" s="30" t="s">
        <v>120</v>
      </c>
      <c r="H83" s="25"/>
    </row>
    <row r="84" spans="1:8">
      <c r="A84" s="29" t="s">
        <v>223</v>
      </c>
      <c r="B84" s="29">
        <v>3</v>
      </c>
      <c r="C84" s="30">
        <v>3</v>
      </c>
      <c r="D84" s="30"/>
      <c r="E84" s="30"/>
      <c r="F84" s="31"/>
      <c r="G84" s="30" t="s">
        <v>120</v>
      </c>
      <c r="H84" s="25" t="s">
        <v>124</v>
      </c>
    </row>
    <row r="85" spans="1:8">
      <c r="A85" s="29" t="s">
        <v>224</v>
      </c>
      <c r="B85" s="29">
        <v>1</v>
      </c>
      <c r="C85" s="30">
        <v>1</v>
      </c>
      <c r="D85" s="30"/>
      <c r="E85" s="30"/>
      <c r="F85" s="31"/>
      <c r="G85" s="30" t="s">
        <v>120</v>
      </c>
      <c r="H85" s="25"/>
    </row>
    <row r="86" spans="1:8" ht="14.5" customHeight="1">
      <c r="A86" s="29" t="s">
        <v>225</v>
      </c>
      <c r="B86" s="29">
        <v>4333</v>
      </c>
      <c r="C86" s="30">
        <v>4</v>
      </c>
      <c r="D86" s="30">
        <v>3</v>
      </c>
      <c r="E86" s="30">
        <v>3</v>
      </c>
      <c r="F86" s="31">
        <v>3</v>
      </c>
      <c r="G86" s="30" t="s">
        <v>117</v>
      </c>
      <c r="H86" s="25" t="s">
        <v>226</v>
      </c>
    </row>
    <row r="87" spans="1:8">
      <c r="A87" s="29" t="s">
        <v>227</v>
      </c>
      <c r="B87" s="29">
        <v>4313</v>
      </c>
      <c r="C87" s="30">
        <v>4</v>
      </c>
      <c r="D87" s="30">
        <v>3</v>
      </c>
      <c r="E87" s="30">
        <v>1</v>
      </c>
      <c r="F87" s="31">
        <v>3</v>
      </c>
      <c r="G87" s="30" t="s">
        <v>117</v>
      </c>
      <c r="H87" s="25" t="s">
        <v>228</v>
      </c>
    </row>
    <row r="88" spans="1:8">
      <c r="A88" s="29" t="s">
        <v>229</v>
      </c>
      <c r="B88" s="29">
        <v>4313</v>
      </c>
      <c r="C88" s="30">
        <v>4</v>
      </c>
      <c r="D88" s="30">
        <v>3</v>
      </c>
      <c r="E88" s="30">
        <v>1</v>
      </c>
      <c r="F88" s="31">
        <v>3</v>
      </c>
      <c r="G88" s="30" t="s">
        <v>117</v>
      </c>
      <c r="H88" s="25" t="s">
        <v>230</v>
      </c>
    </row>
    <row r="89" spans="1:8">
      <c r="A89" s="29" t="s">
        <v>231</v>
      </c>
      <c r="B89" s="29">
        <v>1222</v>
      </c>
      <c r="C89" s="30">
        <v>1</v>
      </c>
      <c r="D89" s="30">
        <v>2</v>
      </c>
      <c r="E89" s="30">
        <v>2</v>
      </c>
      <c r="F89" s="31">
        <v>2</v>
      </c>
      <c r="G89" s="30" t="s">
        <v>120</v>
      </c>
      <c r="H89" s="25"/>
    </row>
    <row r="90" spans="1:8" ht="14.5" customHeight="1">
      <c r="A90" s="29" t="s">
        <v>232</v>
      </c>
      <c r="B90" s="29">
        <v>2313</v>
      </c>
      <c r="C90" s="30">
        <v>2</v>
      </c>
      <c r="D90" s="30">
        <v>3</v>
      </c>
      <c r="E90" s="30">
        <v>1</v>
      </c>
      <c r="F90" s="31">
        <v>3</v>
      </c>
      <c r="G90" s="30" t="s">
        <v>117</v>
      </c>
      <c r="H90" s="25" t="s">
        <v>233</v>
      </c>
    </row>
    <row r="91" spans="1:8">
      <c r="A91" s="29" t="s">
        <v>234</v>
      </c>
      <c r="B91" s="29">
        <v>2313</v>
      </c>
      <c r="C91" s="30">
        <v>2</v>
      </c>
      <c r="D91" s="30">
        <v>3</v>
      </c>
      <c r="E91" s="30">
        <v>1</v>
      </c>
      <c r="F91" s="31">
        <v>3</v>
      </c>
      <c r="G91" s="30" t="s">
        <v>117</v>
      </c>
      <c r="H91" s="25" t="s">
        <v>235</v>
      </c>
    </row>
    <row r="92" spans="1:8">
      <c r="A92" s="29" t="s">
        <v>236</v>
      </c>
      <c r="B92" s="29">
        <v>2313</v>
      </c>
      <c r="C92" s="30">
        <v>2</v>
      </c>
      <c r="D92" s="30">
        <v>3</v>
      </c>
      <c r="E92" s="30">
        <v>1</v>
      </c>
      <c r="F92" s="31">
        <v>3</v>
      </c>
      <c r="G92" s="30" t="s">
        <v>117</v>
      </c>
      <c r="H92" s="25"/>
    </row>
    <row r="93" spans="1:8">
      <c r="A93" s="29" t="s">
        <v>237</v>
      </c>
      <c r="B93" s="29">
        <v>2313</v>
      </c>
      <c r="C93" s="30">
        <v>2</v>
      </c>
      <c r="D93" s="30">
        <v>3</v>
      </c>
      <c r="E93" s="30">
        <v>1</v>
      </c>
      <c r="F93" s="31">
        <v>3</v>
      </c>
      <c r="G93" s="30" t="s">
        <v>117</v>
      </c>
      <c r="H93" s="25"/>
    </row>
    <row r="94" spans="1:8" ht="14.5" customHeight="1">
      <c r="A94" s="29" t="s">
        <v>238</v>
      </c>
      <c r="B94" s="29">
        <v>3313</v>
      </c>
      <c r="C94" s="30">
        <v>3</v>
      </c>
      <c r="D94" s="30">
        <v>3</v>
      </c>
      <c r="E94" s="30">
        <v>1</v>
      </c>
      <c r="F94" s="31">
        <v>3</v>
      </c>
      <c r="G94" s="30" t="s">
        <v>117</v>
      </c>
      <c r="H94" s="25"/>
    </row>
    <row r="95" spans="1:8">
      <c r="A95" s="29" t="s">
        <v>239</v>
      </c>
      <c r="B95" s="29">
        <v>2313</v>
      </c>
      <c r="C95" s="30">
        <v>2</v>
      </c>
      <c r="D95" s="30">
        <v>3</v>
      </c>
      <c r="E95" s="30">
        <v>1</v>
      </c>
      <c r="F95" s="31">
        <v>3</v>
      </c>
      <c r="G95" s="30" t="s">
        <v>117</v>
      </c>
      <c r="H95" s="25"/>
    </row>
    <row r="96" spans="1:8">
      <c r="A96" s="29" t="s">
        <v>240</v>
      </c>
      <c r="B96" s="29">
        <v>2313</v>
      </c>
      <c r="C96" s="30">
        <v>2</v>
      </c>
      <c r="D96" s="30">
        <v>3</v>
      </c>
      <c r="E96" s="30">
        <v>1</v>
      </c>
      <c r="F96" s="31">
        <v>3</v>
      </c>
      <c r="G96" s="30" t="s">
        <v>117</v>
      </c>
      <c r="H96" s="25" t="s">
        <v>241</v>
      </c>
    </row>
    <row r="97" spans="1:8">
      <c r="A97" s="29" t="s">
        <v>242</v>
      </c>
      <c r="B97" s="29">
        <v>2313</v>
      </c>
      <c r="C97" s="30">
        <v>2</v>
      </c>
      <c r="D97" s="30">
        <v>3</v>
      </c>
      <c r="E97" s="30">
        <v>1</v>
      </c>
      <c r="F97" s="31">
        <v>3</v>
      </c>
      <c r="G97" s="30" t="s">
        <v>117</v>
      </c>
      <c r="H97" s="25"/>
    </row>
    <row r="98" spans="1:8" ht="14.5" customHeight="1">
      <c r="A98" s="29" t="s">
        <v>243</v>
      </c>
      <c r="B98" s="29">
        <v>1323</v>
      </c>
      <c r="C98" s="30">
        <v>1</v>
      </c>
      <c r="D98" s="30">
        <v>3</v>
      </c>
      <c r="E98" s="30">
        <v>2</v>
      </c>
      <c r="F98" s="31">
        <v>3</v>
      </c>
      <c r="G98" s="30" t="s">
        <v>117</v>
      </c>
      <c r="H98" s="25"/>
    </row>
    <row r="99" spans="1:8">
      <c r="A99" s="29" t="s">
        <v>244</v>
      </c>
      <c r="B99" s="29">
        <v>2313</v>
      </c>
      <c r="C99" s="30">
        <v>2</v>
      </c>
      <c r="D99" s="30">
        <v>3</v>
      </c>
      <c r="E99" s="30">
        <v>1</v>
      </c>
      <c r="F99" s="31">
        <v>3</v>
      </c>
      <c r="G99" s="30" t="s">
        <v>117</v>
      </c>
      <c r="H99" s="25" t="s">
        <v>202</v>
      </c>
    </row>
    <row r="100" spans="1:8">
      <c r="A100" s="29" t="s">
        <v>245</v>
      </c>
      <c r="B100" s="29">
        <v>3313</v>
      </c>
      <c r="C100" s="30">
        <v>3</v>
      </c>
      <c r="D100" s="30">
        <v>3</v>
      </c>
      <c r="E100" s="30">
        <v>1</v>
      </c>
      <c r="F100" s="31">
        <v>3</v>
      </c>
      <c r="G100" s="30" t="s">
        <v>117</v>
      </c>
      <c r="H100" s="25" t="s">
        <v>246</v>
      </c>
    </row>
    <row r="101" spans="1:8">
      <c r="A101" s="29" t="s">
        <v>247</v>
      </c>
      <c r="B101" s="29">
        <v>2313</v>
      </c>
      <c r="C101" s="30">
        <v>2</v>
      </c>
      <c r="D101" s="30">
        <v>3</v>
      </c>
      <c r="E101" s="30">
        <v>1</v>
      </c>
      <c r="F101" s="31">
        <v>3</v>
      </c>
      <c r="G101" s="30" t="s">
        <v>117</v>
      </c>
      <c r="H101" s="25" t="s">
        <v>248</v>
      </c>
    </row>
    <row r="102" spans="1:8" ht="14.5" customHeight="1">
      <c r="A102" s="29" t="s">
        <v>249</v>
      </c>
      <c r="B102" s="29">
        <v>3313</v>
      </c>
      <c r="C102" s="30">
        <v>3</v>
      </c>
      <c r="D102" s="30">
        <v>3</v>
      </c>
      <c r="E102" s="30">
        <v>1</v>
      </c>
      <c r="F102" s="31">
        <v>3</v>
      </c>
      <c r="G102" s="30" t="s">
        <v>117</v>
      </c>
      <c r="H102" s="25" t="s">
        <v>250</v>
      </c>
    </row>
    <row r="103" spans="1:8" ht="56.5">
      <c r="A103" s="29" t="s">
        <v>251</v>
      </c>
      <c r="B103" s="29">
        <v>2313</v>
      </c>
      <c r="C103" s="30">
        <v>2</v>
      </c>
      <c r="D103" s="30">
        <v>3</v>
      </c>
      <c r="E103" s="30">
        <v>1</v>
      </c>
      <c r="F103" s="31">
        <v>3</v>
      </c>
      <c r="G103" s="30" t="s">
        <v>117</v>
      </c>
      <c r="H103" s="25" t="s">
        <v>252</v>
      </c>
    </row>
    <row r="104" spans="1:8" ht="28">
      <c r="A104" s="29" t="s">
        <v>253</v>
      </c>
      <c r="B104" s="29">
        <v>3313</v>
      </c>
      <c r="C104" s="30">
        <v>3</v>
      </c>
      <c r="D104" s="30">
        <v>3</v>
      </c>
      <c r="E104" s="30">
        <v>1</v>
      </c>
      <c r="F104" s="31">
        <v>3</v>
      </c>
      <c r="G104" s="30" t="s">
        <v>117</v>
      </c>
      <c r="H104" s="32" t="s">
        <v>254</v>
      </c>
    </row>
    <row r="105" spans="1:8">
      <c r="A105" s="29" t="s">
        <v>255</v>
      </c>
      <c r="B105" s="29">
        <v>1321</v>
      </c>
      <c r="C105" s="30">
        <v>1</v>
      </c>
      <c r="D105" s="30">
        <v>3</v>
      </c>
      <c r="E105" s="30">
        <v>2</v>
      </c>
      <c r="F105" s="31">
        <v>1</v>
      </c>
      <c r="G105" s="30" t="s">
        <v>120</v>
      </c>
      <c r="H105" s="25"/>
    </row>
    <row r="106" spans="1:8" ht="14.5" customHeight="1">
      <c r="A106" s="29" t="s">
        <v>256</v>
      </c>
      <c r="B106" s="29">
        <v>2313</v>
      </c>
      <c r="C106" s="30">
        <v>2</v>
      </c>
      <c r="D106" s="30">
        <v>3</v>
      </c>
      <c r="E106" s="30">
        <v>1</v>
      </c>
      <c r="F106" s="31">
        <v>3</v>
      </c>
      <c r="G106" s="30" t="s">
        <v>117</v>
      </c>
      <c r="H106" s="25" t="s">
        <v>257</v>
      </c>
    </row>
    <row r="107" spans="1:8">
      <c r="A107" s="29" t="s">
        <v>258</v>
      </c>
      <c r="B107" s="29">
        <v>2313</v>
      </c>
      <c r="C107" s="30">
        <v>2</v>
      </c>
      <c r="D107" s="30">
        <v>3</v>
      </c>
      <c r="E107" s="30">
        <v>1</v>
      </c>
      <c r="F107" s="31">
        <v>3</v>
      </c>
      <c r="G107" s="30" t="s">
        <v>117</v>
      </c>
      <c r="H107" s="25"/>
    </row>
    <row r="108" spans="1:8" ht="28.5">
      <c r="A108" s="29" t="s">
        <v>259</v>
      </c>
      <c r="B108" s="29">
        <v>2313</v>
      </c>
      <c r="C108" s="30">
        <v>2</v>
      </c>
      <c r="D108" s="30">
        <v>3</v>
      </c>
      <c r="E108" s="30">
        <v>1</v>
      </c>
      <c r="F108" s="31">
        <v>3</v>
      </c>
      <c r="G108" s="30" t="s">
        <v>117</v>
      </c>
      <c r="H108" s="25" t="s">
        <v>260</v>
      </c>
    </row>
    <row r="109" spans="1:8">
      <c r="A109" s="29" t="s">
        <v>261</v>
      </c>
      <c r="B109" s="29">
        <v>2313</v>
      </c>
      <c r="C109" s="30">
        <v>2</v>
      </c>
      <c r="D109" s="30">
        <v>3</v>
      </c>
      <c r="E109" s="30">
        <v>1</v>
      </c>
      <c r="F109" s="31">
        <v>3</v>
      </c>
      <c r="G109" s="30" t="s">
        <v>117</v>
      </c>
      <c r="H109" s="25"/>
    </row>
    <row r="110" spans="1:8" ht="14.5" customHeight="1">
      <c r="A110" s="29" t="s">
        <v>262</v>
      </c>
      <c r="B110" s="29">
        <v>2313</v>
      </c>
      <c r="C110" s="30">
        <v>2</v>
      </c>
      <c r="D110" s="30">
        <v>3</v>
      </c>
      <c r="E110" s="30">
        <v>1</v>
      </c>
      <c r="F110" s="31">
        <v>3</v>
      </c>
      <c r="G110" s="30" t="s">
        <v>117</v>
      </c>
      <c r="H110" s="25"/>
    </row>
    <row r="111" spans="1:8">
      <c r="A111" s="29" t="s">
        <v>263</v>
      </c>
      <c r="B111" s="29">
        <v>2313</v>
      </c>
      <c r="C111" s="30">
        <v>2</v>
      </c>
      <c r="D111" s="30">
        <v>3</v>
      </c>
      <c r="E111" s="30">
        <v>1</v>
      </c>
      <c r="F111" s="31">
        <v>3</v>
      </c>
      <c r="G111" s="30" t="s">
        <v>117</v>
      </c>
      <c r="H111" s="25"/>
    </row>
    <row r="112" spans="1:8">
      <c r="A112" s="4"/>
      <c r="B112" s="4"/>
      <c r="C112" s="4"/>
      <c r="D112" s="4"/>
      <c r="E112" s="4"/>
      <c r="F112" s="4"/>
      <c r="G112" s="4"/>
      <c r="H112" s="4"/>
    </row>
  </sheetData>
  <mergeCells count="2">
    <mergeCell ref="A2:H3"/>
    <mergeCell ref="A1:H1"/>
  </mergeCells>
  <pageMargins left="0.7" right="0.7" top="0.75" bottom="0.75" header="0.3" footer="0.3"/>
  <pageSetup paperSize="9" orientation="portrait"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D8E22-B66D-4D5C-AC24-922896F0C399}">
  <sheetPr codeName="Sheet6"/>
  <dimension ref="A1:O23"/>
  <sheetViews>
    <sheetView workbookViewId="0">
      <pane ySplit="1" topLeftCell="A2" activePane="bottomLeft" state="frozen"/>
      <selection sqref="A1:O22"/>
      <selection pane="bottomLeft" sqref="A1:O22"/>
    </sheetView>
  </sheetViews>
  <sheetFormatPr defaultColWidth="8.81640625" defaultRowHeight="14.5"/>
  <cols>
    <col min="1" max="2" width="39.54296875" customWidth="1"/>
    <col min="3" max="3" width="20.7265625" customWidth="1"/>
    <col min="4" max="4" width="28" customWidth="1"/>
    <col min="5" max="6" width="27.453125" customWidth="1"/>
  </cols>
  <sheetData>
    <row r="1" spans="1:15" ht="21">
      <c r="A1" s="199" t="s">
        <v>264</v>
      </c>
      <c r="B1" s="175"/>
      <c r="C1" s="175"/>
      <c r="D1" s="175"/>
      <c r="E1" s="175"/>
      <c r="F1" s="2"/>
      <c r="G1" s="2"/>
      <c r="H1" s="2"/>
      <c r="I1" s="2"/>
      <c r="J1" s="2"/>
      <c r="K1" s="2"/>
      <c r="L1" s="2"/>
      <c r="M1" s="2"/>
      <c r="N1" s="2"/>
      <c r="O1" s="2"/>
    </row>
    <row r="2" spans="1:15" ht="40">
      <c r="A2" s="33" t="s">
        <v>265</v>
      </c>
      <c r="B2" s="34" t="s">
        <v>54</v>
      </c>
      <c r="C2" s="200" t="s">
        <v>266</v>
      </c>
      <c r="D2" s="201"/>
      <c r="E2" s="202"/>
      <c r="F2" s="5"/>
      <c r="G2" s="2"/>
      <c r="H2" s="2"/>
      <c r="I2" s="2"/>
      <c r="J2" s="2"/>
      <c r="K2" s="2"/>
      <c r="L2" s="2"/>
      <c r="M2" s="2"/>
      <c r="N2" s="2"/>
      <c r="O2" s="2"/>
    </row>
    <row r="3" spans="1:15" ht="151.5" customHeight="1">
      <c r="A3" s="35">
        <v>1</v>
      </c>
      <c r="B3" s="36" t="s">
        <v>64</v>
      </c>
      <c r="C3" s="203" t="s">
        <v>267</v>
      </c>
      <c r="D3" s="193"/>
      <c r="E3" s="194"/>
      <c r="F3" s="6"/>
    </row>
    <row r="4" spans="1:15" ht="185.25" customHeight="1">
      <c r="A4" s="35">
        <v>2</v>
      </c>
      <c r="B4" s="37" t="s">
        <v>63</v>
      </c>
      <c r="C4" s="204" t="s">
        <v>268</v>
      </c>
      <c r="D4" s="193"/>
      <c r="E4" s="194"/>
      <c r="F4" s="7"/>
    </row>
    <row r="5" spans="1:15" ht="174.75" customHeight="1">
      <c r="A5" s="38">
        <v>3</v>
      </c>
      <c r="B5" s="37" t="s">
        <v>62</v>
      </c>
      <c r="C5" s="203" t="s">
        <v>269</v>
      </c>
      <c r="D5" s="193"/>
      <c r="E5" s="194"/>
      <c r="F5" s="9"/>
    </row>
    <row r="6" spans="1:15" ht="167.25" customHeight="1">
      <c r="A6" s="35">
        <v>4</v>
      </c>
      <c r="B6" s="37" t="s">
        <v>60</v>
      </c>
      <c r="C6" s="193" t="s">
        <v>270</v>
      </c>
      <c r="D6" s="193"/>
      <c r="E6" s="194"/>
      <c r="F6" s="9"/>
    </row>
    <row r="7" spans="1:15" ht="80.25" customHeight="1">
      <c r="A7" s="8"/>
      <c r="B7" s="10"/>
      <c r="C7" s="8"/>
      <c r="D7" s="9"/>
      <c r="E7" s="9"/>
      <c r="F7" s="9"/>
    </row>
    <row r="8" spans="1:15" ht="69.75" customHeight="1">
      <c r="A8" s="10"/>
      <c r="B8" s="10"/>
      <c r="C8" s="10"/>
      <c r="D8" s="9"/>
      <c r="E8" s="9"/>
      <c r="F8" s="9"/>
    </row>
    <row r="9" spans="1:15" ht="97.5" customHeight="1">
      <c r="A9" s="197"/>
      <c r="B9" s="197"/>
      <c r="C9" s="197"/>
      <c r="D9" s="198"/>
      <c r="E9" s="198"/>
      <c r="F9" s="198"/>
    </row>
    <row r="11" spans="1:15">
      <c r="A11" s="196"/>
      <c r="B11" s="196"/>
      <c r="C11" s="196"/>
      <c r="D11" s="196"/>
    </row>
    <row r="12" spans="1:15" ht="26.25" customHeight="1">
      <c r="A12" s="195"/>
      <c r="B12" s="195"/>
      <c r="C12" s="195"/>
      <c r="D12" s="11"/>
    </row>
    <row r="13" spans="1:15">
      <c r="A13" s="12"/>
      <c r="B13" s="12"/>
      <c r="C13" s="12"/>
      <c r="D13" s="9"/>
    </row>
    <row r="14" spans="1:15">
      <c r="A14" s="12"/>
      <c r="B14" s="12"/>
      <c r="C14" s="12"/>
      <c r="D14" s="9"/>
    </row>
    <row r="15" spans="1:15">
      <c r="A15" s="12"/>
      <c r="B15" s="12"/>
      <c r="C15" s="12"/>
      <c r="D15" s="9"/>
    </row>
    <row r="16" spans="1:15">
      <c r="A16" s="12"/>
      <c r="B16" s="12"/>
      <c r="C16" s="12"/>
      <c r="D16" s="9"/>
    </row>
    <row r="18" spans="1:4">
      <c r="A18" s="196"/>
      <c r="B18" s="196"/>
      <c r="C18" s="196"/>
      <c r="D18" s="196"/>
    </row>
    <row r="19" spans="1:4">
      <c r="A19" s="195"/>
      <c r="B19" s="195"/>
      <c r="C19" s="195"/>
      <c r="D19" s="11"/>
    </row>
    <row r="20" spans="1:4" ht="15.75" customHeight="1">
      <c r="A20" s="12"/>
      <c r="B20" s="12"/>
      <c r="C20" s="13"/>
      <c r="D20" s="14"/>
    </row>
    <row r="21" spans="1:4">
      <c r="A21" s="12"/>
      <c r="B21" s="12"/>
      <c r="C21" s="13"/>
      <c r="D21" s="14"/>
    </row>
    <row r="22" spans="1:4" ht="15.75" customHeight="1">
      <c r="A22" s="12"/>
      <c r="B22" s="12"/>
      <c r="C22" s="13"/>
      <c r="D22" s="14"/>
    </row>
    <row r="23" spans="1:4">
      <c r="A23" s="12"/>
      <c r="B23" s="12"/>
      <c r="C23" s="15"/>
      <c r="D23" s="14"/>
    </row>
  </sheetData>
  <mergeCells count="11">
    <mergeCell ref="A1:E1"/>
    <mergeCell ref="C2:E2"/>
    <mergeCell ref="C3:E3"/>
    <mergeCell ref="C4:E4"/>
    <mergeCell ref="C5:E5"/>
    <mergeCell ref="C6:E6"/>
    <mergeCell ref="A19:C19"/>
    <mergeCell ref="A12:C12"/>
    <mergeCell ref="A11:D11"/>
    <mergeCell ref="A18:D18"/>
    <mergeCell ref="A9:F9"/>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7AD68-FA4B-453D-B0BE-1A686A60187E}">
  <sheetPr codeName="Sheet7"/>
  <dimension ref="A1:M12"/>
  <sheetViews>
    <sheetView workbookViewId="0">
      <selection sqref="A1:O22"/>
    </sheetView>
  </sheetViews>
  <sheetFormatPr defaultRowHeight="14.5"/>
  <cols>
    <col min="5" max="5" width="17.81640625" bestFit="1" customWidth="1"/>
    <col min="7" max="7" width="13.54296875" bestFit="1" customWidth="1"/>
  </cols>
  <sheetData>
    <row r="1" spans="1:13" ht="18.5">
      <c r="A1" s="46" t="s">
        <v>271</v>
      </c>
      <c r="B1" s="47"/>
      <c r="C1" s="47"/>
      <c r="D1" s="47"/>
      <c r="E1" s="47"/>
      <c r="F1" s="47"/>
      <c r="G1" s="47"/>
      <c r="H1" s="47"/>
      <c r="I1" s="47"/>
      <c r="J1" s="47"/>
      <c r="K1" s="47"/>
      <c r="L1" s="47"/>
      <c r="M1" s="47"/>
    </row>
    <row r="2" spans="1:13" ht="18.5">
      <c r="A2" s="47"/>
      <c r="B2" s="47"/>
      <c r="C2" s="47"/>
      <c r="D2" s="47"/>
      <c r="E2" s="47"/>
      <c r="F2" s="47"/>
      <c r="G2" s="47"/>
      <c r="H2" s="47"/>
      <c r="I2" s="47"/>
      <c r="J2" s="47"/>
      <c r="K2" s="47"/>
      <c r="L2" s="47"/>
      <c r="M2" s="47"/>
    </row>
    <row r="3" spans="1:13" ht="18.5">
      <c r="A3" s="46"/>
      <c r="B3" s="47" t="s">
        <v>93</v>
      </c>
      <c r="C3" s="46" t="s">
        <v>77</v>
      </c>
      <c r="D3" s="46"/>
      <c r="E3" s="46" t="s">
        <v>54</v>
      </c>
      <c r="F3" s="47"/>
      <c r="G3" s="46" t="s">
        <v>86</v>
      </c>
      <c r="H3" s="47"/>
      <c r="I3" s="46" t="s">
        <v>272</v>
      </c>
      <c r="J3" s="47"/>
      <c r="K3" s="46" t="s">
        <v>273</v>
      </c>
      <c r="L3" s="47"/>
      <c r="M3" s="47"/>
    </row>
    <row r="4" spans="1:13" ht="18.5">
      <c r="A4" s="47"/>
      <c r="B4" s="47">
        <v>1</v>
      </c>
      <c r="C4" s="47" t="s">
        <v>274</v>
      </c>
      <c r="D4" s="47">
        <v>1</v>
      </c>
      <c r="E4" s="47" t="s">
        <v>64</v>
      </c>
      <c r="F4" s="47">
        <v>1</v>
      </c>
      <c r="G4" s="47" t="s">
        <v>274</v>
      </c>
      <c r="H4" s="47"/>
      <c r="I4" s="47" t="s">
        <v>93</v>
      </c>
      <c r="J4" s="47"/>
      <c r="K4" s="47" t="s">
        <v>93</v>
      </c>
      <c r="L4" s="47"/>
      <c r="M4" s="47"/>
    </row>
    <row r="5" spans="1:13" ht="18.5">
      <c r="A5" s="47"/>
      <c r="B5" s="47">
        <v>2</v>
      </c>
      <c r="C5" s="47" t="s">
        <v>275</v>
      </c>
      <c r="D5" s="47">
        <v>2</v>
      </c>
      <c r="E5" s="47" t="s">
        <v>63</v>
      </c>
      <c r="F5" s="47">
        <v>2</v>
      </c>
      <c r="G5" s="47" t="s">
        <v>274</v>
      </c>
      <c r="H5" s="47"/>
      <c r="I5" s="47" t="s">
        <v>276</v>
      </c>
      <c r="J5" s="47"/>
      <c r="K5" s="47" t="s">
        <v>277</v>
      </c>
      <c r="L5" s="47"/>
      <c r="M5" s="47"/>
    </row>
    <row r="6" spans="1:13" ht="18.5">
      <c r="A6" s="47"/>
      <c r="B6" s="47">
        <v>3</v>
      </c>
      <c r="C6" s="47" t="s">
        <v>79</v>
      </c>
      <c r="D6" s="47">
        <v>3</v>
      </c>
      <c r="E6" s="47" t="s">
        <v>62</v>
      </c>
      <c r="F6" s="47">
        <v>3</v>
      </c>
      <c r="G6" s="47" t="s">
        <v>80</v>
      </c>
      <c r="H6" s="47"/>
      <c r="I6" s="47" t="s">
        <v>278</v>
      </c>
      <c r="J6" s="47"/>
      <c r="K6" s="47" t="s">
        <v>279</v>
      </c>
      <c r="L6" s="47"/>
      <c r="M6" s="47"/>
    </row>
    <row r="7" spans="1:13" ht="18.5">
      <c r="A7" s="47"/>
      <c r="B7" s="47">
        <v>4</v>
      </c>
      <c r="C7" s="47" t="s">
        <v>78</v>
      </c>
      <c r="D7" s="47">
        <v>4</v>
      </c>
      <c r="E7" s="47" t="s">
        <v>60</v>
      </c>
      <c r="F7" s="47">
        <v>4</v>
      </c>
      <c r="G7" s="47" t="s">
        <v>80</v>
      </c>
      <c r="H7" s="47"/>
      <c r="I7" s="47" t="s">
        <v>280</v>
      </c>
      <c r="J7" s="47"/>
      <c r="K7" s="47" t="s">
        <v>281</v>
      </c>
      <c r="L7" s="47"/>
      <c r="M7" s="47"/>
    </row>
    <row r="8" spans="1:13" ht="18.5">
      <c r="A8" s="47"/>
      <c r="B8" s="47"/>
      <c r="C8" s="47"/>
      <c r="D8" s="47"/>
      <c r="E8" s="47"/>
      <c r="F8" s="47">
        <v>6</v>
      </c>
      <c r="G8" s="47" t="s">
        <v>80</v>
      </c>
      <c r="H8" s="47"/>
      <c r="I8" s="47"/>
      <c r="J8" s="47"/>
      <c r="K8" s="47" t="s">
        <v>282</v>
      </c>
      <c r="L8" s="47"/>
      <c r="M8" s="47"/>
    </row>
    <row r="9" spans="1:13" ht="18.5">
      <c r="A9" s="47"/>
      <c r="B9" s="47"/>
      <c r="C9" s="47"/>
      <c r="D9" s="47"/>
      <c r="E9" s="47"/>
      <c r="F9" s="47">
        <v>8</v>
      </c>
      <c r="G9" s="47" t="s">
        <v>79</v>
      </c>
      <c r="H9" s="47"/>
      <c r="I9" s="47"/>
      <c r="J9" s="47"/>
      <c r="K9" s="47"/>
      <c r="L9" s="47"/>
      <c r="M9" s="47"/>
    </row>
    <row r="10" spans="1:13" ht="18.5">
      <c r="A10" s="47"/>
      <c r="B10" s="47"/>
      <c r="C10" s="47"/>
      <c r="D10" s="47"/>
      <c r="E10" s="47"/>
      <c r="F10" s="47">
        <v>9</v>
      </c>
      <c r="G10" s="47" t="s">
        <v>79</v>
      </c>
      <c r="H10" s="47"/>
      <c r="I10" s="47"/>
      <c r="J10" s="47"/>
      <c r="K10" s="47"/>
      <c r="L10" s="47"/>
      <c r="M10" s="47"/>
    </row>
    <row r="11" spans="1:13" ht="18.5">
      <c r="A11" s="47"/>
      <c r="B11" s="47"/>
      <c r="C11" s="47"/>
      <c r="D11" s="47"/>
      <c r="E11" s="47"/>
      <c r="F11" s="47">
        <v>12</v>
      </c>
      <c r="G11" s="47" t="s">
        <v>78</v>
      </c>
      <c r="H11" s="47"/>
      <c r="I11" s="47"/>
      <c r="J11" s="47"/>
      <c r="K11" s="47"/>
      <c r="L11" s="47"/>
      <c r="M11" s="47"/>
    </row>
    <row r="12" spans="1:13" ht="18.5">
      <c r="A12" s="47"/>
      <c r="B12" s="47"/>
      <c r="C12" s="47"/>
      <c r="D12" s="47"/>
      <c r="E12" s="47"/>
      <c r="F12" s="47">
        <v>16</v>
      </c>
      <c r="G12" s="47" t="s">
        <v>78</v>
      </c>
      <c r="H12" s="47"/>
      <c r="I12" s="47"/>
      <c r="J12" s="47"/>
      <c r="K12" s="47"/>
      <c r="L12" s="47"/>
      <c r="M12" s="47"/>
    </row>
  </sheetData>
  <conditionalFormatting sqref="A5">
    <cfRule type="containsText" dxfId="19" priority="1" operator="containsText" text="Ja">
      <formula>NOT(ISERROR(SEARCH("Ja",A5)))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2D352-8806-4578-83D2-1456E8098E96}">
  <sheetPr codeName="Sheet10"/>
  <dimension ref="A1:X225"/>
  <sheetViews>
    <sheetView zoomScaleNormal="100" workbookViewId="0">
      <pane ySplit="1" topLeftCell="A4" activePane="bottomLeft" state="frozen"/>
      <selection pane="bottomLeft" activeCell="D4" sqref="D4"/>
    </sheetView>
  </sheetViews>
  <sheetFormatPr defaultRowHeight="14.5" outlineLevelCol="1"/>
  <cols>
    <col min="2" max="2" width="19.453125" customWidth="1"/>
    <col min="3" max="3" width="21.54296875" style="19" customWidth="1"/>
    <col min="4" max="4" width="35.7265625" style="19" customWidth="1"/>
    <col min="5" max="5" width="37.81640625" style="19" customWidth="1"/>
    <col min="6" max="9" width="8.7265625" style="19"/>
    <col min="10" max="10" width="21" style="19" customWidth="1"/>
    <col min="11" max="11" width="19.453125" style="19" customWidth="1"/>
    <col min="12" max="12" width="14.1796875" style="19" customWidth="1"/>
    <col min="13" max="13" width="9.7265625" style="19" hidden="1" customWidth="1"/>
    <col min="14" max="14" width="8.7265625" style="19"/>
    <col min="15" max="15" width="11" style="19" customWidth="1"/>
    <col min="16" max="17" width="9.7265625" style="19" hidden="1" customWidth="1" outlineLevel="1"/>
    <col min="18" max="23" width="8.7265625" hidden="1" customWidth="1" outlineLevel="1"/>
    <col min="24" max="24" width="8.7265625" collapsed="1"/>
  </cols>
  <sheetData>
    <row r="1" spans="1:23" ht="46">
      <c r="A1" s="76" t="s">
        <v>81</v>
      </c>
      <c r="B1" s="77" t="s">
        <v>283</v>
      </c>
      <c r="C1" s="77" t="s">
        <v>284</v>
      </c>
      <c r="D1" s="77" t="s">
        <v>285</v>
      </c>
      <c r="E1" s="77" t="s">
        <v>286</v>
      </c>
      <c r="F1" s="77" t="s">
        <v>84</v>
      </c>
      <c r="G1" s="77" t="s">
        <v>287</v>
      </c>
      <c r="H1" s="77" t="s">
        <v>288</v>
      </c>
      <c r="I1" s="77" t="s">
        <v>83</v>
      </c>
      <c r="J1" s="77" t="s">
        <v>289</v>
      </c>
      <c r="K1" s="77" t="s">
        <v>27</v>
      </c>
      <c r="L1" s="16" t="s">
        <v>290</v>
      </c>
      <c r="M1" s="77" t="s">
        <v>291</v>
      </c>
      <c r="N1" s="16" t="s">
        <v>292</v>
      </c>
      <c r="O1" s="77" t="s">
        <v>293</v>
      </c>
      <c r="P1" s="77" t="s">
        <v>294</v>
      </c>
      <c r="Q1" s="77" t="s">
        <v>295</v>
      </c>
      <c r="R1" s="77" t="s">
        <v>296</v>
      </c>
      <c r="S1" s="77" t="s">
        <v>297</v>
      </c>
      <c r="T1" s="77" t="s">
        <v>298</v>
      </c>
      <c r="U1" s="77" t="s">
        <v>299</v>
      </c>
      <c r="V1" s="77" t="s">
        <v>300</v>
      </c>
      <c r="W1" s="77" t="s">
        <v>301</v>
      </c>
    </row>
    <row r="2" spans="1:23">
      <c r="A2" s="79" t="s">
        <v>302</v>
      </c>
      <c r="B2" s="77"/>
      <c r="C2" s="80"/>
      <c r="D2" s="80"/>
      <c r="E2" s="80"/>
      <c r="F2" s="80"/>
      <c r="G2" s="80"/>
      <c r="H2" s="80"/>
      <c r="I2" s="80"/>
      <c r="J2" s="80"/>
      <c r="K2" s="80"/>
      <c r="L2" s="17"/>
      <c r="M2" s="80"/>
      <c r="N2" s="17"/>
      <c r="O2" s="80"/>
      <c r="P2" s="80"/>
      <c r="Q2" s="80"/>
      <c r="R2" s="80"/>
      <c r="S2" s="80"/>
      <c r="T2" s="80"/>
      <c r="U2" s="80"/>
      <c r="V2" s="80"/>
      <c r="W2" s="80"/>
    </row>
    <row r="3" spans="1:23" ht="69">
      <c r="A3" s="81" t="s">
        <v>303</v>
      </c>
      <c r="B3" s="82" t="s">
        <v>304</v>
      </c>
      <c r="C3" s="83" t="s">
        <v>305</v>
      </c>
      <c r="D3" s="83" t="s">
        <v>306</v>
      </c>
      <c r="E3" s="83" t="s">
        <v>307</v>
      </c>
      <c r="F3" s="84">
        <v>3.4</v>
      </c>
      <c r="G3" s="84">
        <v>3.4</v>
      </c>
      <c r="H3" s="84">
        <v>3.4</v>
      </c>
      <c r="I3" s="84">
        <v>3.4</v>
      </c>
      <c r="J3" s="84" t="s">
        <v>120</v>
      </c>
      <c r="K3" s="91" t="s">
        <v>308</v>
      </c>
      <c r="L3" s="111" t="s">
        <v>309</v>
      </c>
      <c r="M3" s="84" t="str" cm="1">
        <f t="array" ref="M3:O3">_xlfn.TEXTSPLIT(_xlfn.CONCAT(P3,",",P3,",",IF(P3="N/A","Automatisk bedömning","")),",")</f>
        <v>N/A</v>
      </c>
      <c r="N3" s="137" t="str">
        <v>N/A</v>
      </c>
      <c r="O3" s="84" t="str">
        <v>Automatisk bedömning</v>
      </c>
      <c r="P3" s="85" t="str">
        <f>IF(AND(OR(R3,S3,T3,U3,_xlfn.CONCAT(F3,G3,H3,I3)="xxxx"),V3,W3,Q3),"Ja","N/A")</f>
        <v>N/A</v>
      </c>
      <c r="Q3" s="125" t="b">
        <f>IF(ISNUMBER(SEARCH('Steg 0'!$C$3,K3)),TRUE,FALSE)</f>
        <v>0</v>
      </c>
      <c r="R3" t="b">
        <f>IF(ISNUMBER(SEARCH('Steg 1'!$J$3,F3)),TRUE,FALSE)</f>
        <v>1</v>
      </c>
      <c r="S3" t="b">
        <f>IF(ISNUMBER(SEARCH('Steg 1'!$K$3,G3)),TRUE,FALSE)</f>
        <v>1</v>
      </c>
      <c r="T3" t="b">
        <f>IF(ISNUMBER(SEARCH('Steg 1'!$L$3,H3)),TRUE,FALSE)</f>
        <v>1</v>
      </c>
      <c r="U3" t="b">
        <f>IF(ISNUMBER(SEARCH('Steg 1'!$M$3,I3)),TRUE,FALSE)</f>
        <v>1</v>
      </c>
      <c r="V3" t="b">
        <f>IF(AND('Steg 0'!$C$7="Nej",J3="Ja"),FALSE,TRUE)</f>
        <v>1</v>
      </c>
      <c r="W3" t="b">
        <f>IF(AND(L3="Ja",'Steg 0'!$C$12&lt;&gt;"GDPR"),FALSE,TRUE)</f>
        <v>1</v>
      </c>
    </row>
    <row r="4" spans="1:23" ht="46">
      <c r="A4" s="81" t="s">
        <v>310</v>
      </c>
      <c r="B4" s="82" t="s">
        <v>304</v>
      </c>
      <c r="C4" s="88" t="s">
        <v>311</v>
      </c>
      <c r="D4" s="88" t="s">
        <v>312</v>
      </c>
      <c r="E4" s="88" t="s">
        <v>313</v>
      </c>
      <c r="F4" s="85" t="s">
        <v>314</v>
      </c>
      <c r="G4" s="85" t="s">
        <v>314</v>
      </c>
      <c r="H4" s="85" t="s">
        <v>314</v>
      </c>
      <c r="I4" s="85" t="s">
        <v>314</v>
      </c>
      <c r="J4" s="88" t="s">
        <v>120</v>
      </c>
      <c r="K4" s="88" t="s">
        <v>315</v>
      </c>
      <c r="L4" s="88" t="s">
        <v>309</v>
      </c>
      <c r="M4" s="84" t="e" cm="1" vm="1">
        <f t="array" aca="1" ref="M4" ca="1">_xlfn.TEXTSPLIT(_xlfn.CONCAT(P4,",",P4,",",IF(P4="N/A","Automatisk bedömning","")),",")</f>
        <v>#VALUE!</v>
      </c>
      <c r="N4" s="137" t="s">
        <v>309</v>
      </c>
      <c r="O4" s="88"/>
      <c r="P4" s="85" t="str">
        <f t="shared" ref="P4:P66" si="0">IF(AND(OR(R4,S4,T4,U4,_xlfn.CONCAT(F4,G4,H4,I4)="xxxx"),V4,W4,Q4),"Ja","N/A")</f>
        <v>N/A</v>
      </c>
      <c r="Q4" s="125" t="b">
        <f>IF(ISNUMBER(SEARCH('Steg 0'!$C$3,K4)),TRUE,FALSE)</f>
        <v>0</v>
      </c>
      <c r="R4" t="b">
        <f>IF(ISNUMBER(SEARCH('Steg 1'!$J$3,F4)),TRUE,FALSE)</f>
        <v>1</v>
      </c>
      <c r="S4" t="b">
        <f>IF(ISNUMBER(SEARCH('Steg 1'!$K$3,G4)),TRUE,FALSE)</f>
        <v>1</v>
      </c>
      <c r="T4" t="b">
        <f>IF(ISNUMBER(SEARCH('Steg 1'!$L$3,H4)),TRUE,FALSE)</f>
        <v>1</v>
      </c>
      <c r="U4" t="b">
        <f>IF(ISNUMBER(SEARCH('Steg 1'!$M$3,I4)),TRUE,FALSE)</f>
        <v>1</v>
      </c>
      <c r="V4" t="b">
        <f>IF(AND('Steg 0'!$C$7="Nej",J4="Ja"),FALSE,TRUE)</f>
        <v>1</v>
      </c>
      <c r="W4" t="b">
        <f>IF(AND(L4="Ja",'Steg 0'!$C$12&lt;&gt;"GDPR"),FALSE,TRUE)</f>
        <v>1</v>
      </c>
    </row>
    <row r="5" spans="1:23" ht="57.5">
      <c r="A5" s="81" t="s">
        <v>316</v>
      </c>
      <c r="B5" s="82" t="s">
        <v>304</v>
      </c>
      <c r="C5" s="91" t="s">
        <v>317</v>
      </c>
      <c r="D5" s="91" t="s">
        <v>318</v>
      </c>
      <c r="E5" s="91" t="s">
        <v>319</v>
      </c>
      <c r="F5" s="85" t="s">
        <v>314</v>
      </c>
      <c r="G5" s="85" t="s">
        <v>314</v>
      </c>
      <c r="H5" s="85" t="s">
        <v>314</v>
      </c>
      <c r="I5" s="85" t="s">
        <v>314</v>
      </c>
      <c r="J5" s="88" t="s">
        <v>120</v>
      </c>
      <c r="K5" s="91" t="s">
        <v>315</v>
      </c>
      <c r="L5" s="88" t="s">
        <v>309</v>
      </c>
      <c r="M5" s="84" t="str" cm="1">
        <f t="array" ref="M5:O5">_xlfn.TEXTSPLIT(_xlfn.CONCAT(P5,",",P5,",",IF(P5="N/A","Automatisk bedömning","")),",")</f>
        <v>N/A</v>
      </c>
      <c r="N5" s="137" t="str">
        <v>N/A</v>
      </c>
      <c r="O5" s="91" t="str">
        <v>Automatisk bedömning</v>
      </c>
      <c r="P5" s="85" t="str">
        <f t="shared" si="0"/>
        <v>N/A</v>
      </c>
      <c r="Q5" s="125" t="b">
        <f>IF(ISNUMBER(SEARCH('Steg 0'!$C$3,K5)),TRUE,FALSE)</f>
        <v>0</v>
      </c>
      <c r="R5" t="b">
        <f>IF(ISNUMBER(SEARCH('Steg 1'!$J$3,F5)),TRUE,FALSE)</f>
        <v>1</v>
      </c>
      <c r="S5" t="b">
        <f>IF(ISNUMBER(SEARCH('Steg 1'!$K$3,G5)),TRUE,FALSE)</f>
        <v>1</v>
      </c>
      <c r="T5" t="b">
        <f>IF(ISNUMBER(SEARCH('Steg 1'!$L$3,H5)),TRUE,FALSE)</f>
        <v>1</v>
      </c>
      <c r="U5" t="b">
        <f>IF(ISNUMBER(SEARCH('Steg 1'!$M$3,I5)),TRUE,FALSE)</f>
        <v>1</v>
      </c>
      <c r="V5" t="b">
        <f>IF(AND('Steg 0'!$C$7="Nej",J5="Ja"),FALSE,TRUE)</f>
        <v>1</v>
      </c>
      <c r="W5" t="b">
        <f>IF(AND(L5="Ja",'Steg 0'!$C$12&lt;&gt;"GDPR"),FALSE,TRUE)</f>
        <v>1</v>
      </c>
    </row>
    <row r="6" spans="1:23" ht="126.5">
      <c r="A6" s="81" t="s">
        <v>320</v>
      </c>
      <c r="B6" s="82" t="s">
        <v>304</v>
      </c>
      <c r="C6" s="88" t="s">
        <v>317</v>
      </c>
      <c r="D6" s="88" t="s">
        <v>321</v>
      </c>
      <c r="E6" s="88" t="s">
        <v>322</v>
      </c>
      <c r="F6" s="85" t="s">
        <v>314</v>
      </c>
      <c r="G6" s="85" t="s">
        <v>314</v>
      </c>
      <c r="H6" s="85" t="s">
        <v>314</v>
      </c>
      <c r="I6" s="85" t="s">
        <v>314</v>
      </c>
      <c r="J6" s="88" t="s">
        <v>120</v>
      </c>
      <c r="K6" s="88" t="s">
        <v>323</v>
      </c>
      <c r="L6" s="88" t="s">
        <v>309</v>
      </c>
      <c r="M6" s="84" t="str" cm="1">
        <f t="array" ref="M6:O6">_xlfn.TEXTSPLIT(_xlfn.CONCAT(P6,",",P6,",",IF(P6="N/A","Automatisk bedömning","")),",")</f>
        <v>N/A</v>
      </c>
      <c r="N6" s="137" t="str">
        <v>N/A</v>
      </c>
      <c r="O6" s="88" t="str">
        <v>Automatisk bedömning</v>
      </c>
      <c r="P6" s="85" t="str">
        <f t="shared" si="0"/>
        <v>N/A</v>
      </c>
      <c r="Q6" s="125" t="b">
        <f>IF(ISNUMBER(SEARCH('Steg 0'!$C$3,K6)),TRUE,FALSE)</f>
        <v>0</v>
      </c>
      <c r="R6" t="b">
        <f>IF(ISNUMBER(SEARCH('Steg 1'!$J$3,F6)),TRUE,FALSE)</f>
        <v>1</v>
      </c>
      <c r="S6" t="b">
        <f>IF(ISNUMBER(SEARCH('Steg 1'!$K$3,G6)),TRUE,FALSE)</f>
        <v>1</v>
      </c>
      <c r="T6" t="b">
        <f>IF(ISNUMBER(SEARCH('Steg 1'!$L$3,H6)),TRUE,FALSE)</f>
        <v>1</v>
      </c>
      <c r="U6" t="b">
        <f>IF(ISNUMBER(SEARCH('Steg 1'!$M$3,I6)),TRUE,FALSE)</f>
        <v>1</v>
      </c>
      <c r="V6" t="b">
        <f>IF(AND('Steg 0'!$C$7="Nej",J6="Ja"),FALSE,TRUE)</f>
        <v>1</v>
      </c>
      <c r="W6" t="b">
        <f>IF(AND(L6="Ja",'Steg 0'!$C$12&lt;&gt;"GDPR"),FALSE,TRUE)</f>
        <v>1</v>
      </c>
    </row>
    <row r="7" spans="1:23" ht="80.5">
      <c r="A7" s="81" t="s">
        <v>324</v>
      </c>
      <c r="B7" s="82" t="s">
        <v>304</v>
      </c>
      <c r="C7" s="91" t="s">
        <v>317</v>
      </c>
      <c r="D7" s="91" t="s">
        <v>325</v>
      </c>
      <c r="E7" s="91" t="s">
        <v>326</v>
      </c>
      <c r="F7" s="85" t="s">
        <v>314</v>
      </c>
      <c r="G7" s="85" t="s">
        <v>314</v>
      </c>
      <c r="H7" s="85" t="s">
        <v>314</v>
      </c>
      <c r="I7" s="85" t="s">
        <v>314</v>
      </c>
      <c r="J7" s="88" t="s">
        <v>120</v>
      </c>
      <c r="K7" s="88" t="s">
        <v>323</v>
      </c>
      <c r="L7" s="88" t="s">
        <v>309</v>
      </c>
      <c r="M7" s="84" t="str" cm="1">
        <f t="array" ref="M7:O7">_xlfn.TEXTSPLIT(_xlfn.CONCAT(P7,",",P7,",",IF(P7="N/A","Automatisk bedömning","")),",")</f>
        <v>N/A</v>
      </c>
      <c r="N7" s="137" t="str">
        <v>N/A</v>
      </c>
      <c r="O7" s="91" t="str">
        <v>Automatisk bedömning</v>
      </c>
      <c r="P7" s="85" t="str">
        <f t="shared" si="0"/>
        <v>N/A</v>
      </c>
      <c r="Q7" s="125" t="b">
        <f>IF(ISNUMBER(SEARCH('Steg 0'!$C$3,K7)),TRUE,FALSE)</f>
        <v>0</v>
      </c>
      <c r="R7" t="b">
        <f>IF(ISNUMBER(SEARCH('Steg 1'!$J$3,F7)),TRUE,FALSE)</f>
        <v>1</v>
      </c>
      <c r="S7" t="b">
        <f>IF(ISNUMBER(SEARCH('Steg 1'!$K$3,G7)),TRUE,FALSE)</f>
        <v>1</v>
      </c>
      <c r="T7" t="b">
        <f>IF(ISNUMBER(SEARCH('Steg 1'!$L$3,H7)),TRUE,FALSE)</f>
        <v>1</v>
      </c>
      <c r="U7" t="b">
        <f>IF(ISNUMBER(SEARCH('Steg 1'!$M$3,I7)),TRUE,FALSE)</f>
        <v>1</v>
      </c>
      <c r="V7" t="b">
        <f>IF(AND('Steg 0'!$C$7="Nej",J7="Ja"),FALSE,TRUE)</f>
        <v>1</v>
      </c>
      <c r="W7" t="b">
        <f>IF(AND(L7="Ja",'Steg 0'!$C$12&lt;&gt;"GDPR"),FALSE,TRUE)</f>
        <v>1</v>
      </c>
    </row>
    <row r="8" spans="1:23" ht="57.5">
      <c r="A8" s="81" t="s">
        <v>327</v>
      </c>
      <c r="B8" s="82" t="s">
        <v>304</v>
      </c>
      <c r="C8" s="88" t="s">
        <v>317</v>
      </c>
      <c r="D8" s="88" t="s">
        <v>328</v>
      </c>
      <c r="E8" s="88" t="s">
        <v>329</v>
      </c>
      <c r="F8" s="85" t="s">
        <v>314</v>
      </c>
      <c r="G8" s="85" t="s">
        <v>314</v>
      </c>
      <c r="H8" s="85" t="s">
        <v>314</v>
      </c>
      <c r="I8" s="85" t="s">
        <v>314</v>
      </c>
      <c r="J8" s="88" t="s">
        <v>117</v>
      </c>
      <c r="K8" s="88" t="s">
        <v>323</v>
      </c>
      <c r="L8" s="88" t="s">
        <v>309</v>
      </c>
      <c r="M8" s="84" t="str" cm="1">
        <f t="array" ref="M8:O8">_xlfn.TEXTSPLIT(_xlfn.CONCAT(P8,",",P8,",",IF(P8="N/A","Automatisk bedömning","")),",")</f>
        <v>N/A</v>
      </c>
      <c r="N8" s="137" t="str">
        <v>N/A</v>
      </c>
      <c r="O8" s="88" t="str">
        <v>Automatisk bedömning</v>
      </c>
      <c r="P8" s="85" t="str">
        <f t="shared" si="0"/>
        <v>N/A</v>
      </c>
      <c r="Q8" s="125" t="b">
        <f>IF(ISNUMBER(SEARCH('Steg 0'!$C$3,K8)),TRUE,FALSE)</f>
        <v>0</v>
      </c>
      <c r="R8" t="b">
        <f>IF(ISNUMBER(SEARCH('Steg 1'!$J$3,F8)),TRUE,FALSE)</f>
        <v>1</v>
      </c>
      <c r="S8" t="b">
        <f>IF(ISNUMBER(SEARCH('Steg 1'!$K$3,G8)),TRUE,FALSE)</f>
        <v>1</v>
      </c>
      <c r="T8" t="b">
        <f>IF(ISNUMBER(SEARCH('Steg 1'!$L$3,H8)),TRUE,FALSE)</f>
        <v>1</v>
      </c>
      <c r="U8" t="b">
        <f>IF(ISNUMBER(SEARCH('Steg 1'!$M$3,I8)),TRUE,FALSE)</f>
        <v>1</v>
      </c>
      <c r="V8" t="b">
        <f>IF(AND('Steg 0'!$C$7="Nej",J8="Ja"),FALSE,TRUE)</f>
        <v>1</v>
      </c>
      <c r="W8" t="b">
        <f>IF(AND(L8="Ja",'Steg 0'!$C$12&lt;&gt;"GDPR"),FALSE,TRUE)</f>
        <v>1</v>
      </c>
    </row>
    <row r="9" spans="1:23" ht="69">
      <c r="A9" s="105" t="s">
        <v>330</v>
      </c>
      <c r="B9" s="106" t="s">
        <v>331</v>
      </c>
      <c r="C9" s="107" t="s">
        <v>332</v>
      </c>
      <c r="D9" s="107" t="s">
        <v>333</v>
      </c>
      <c r="E9" s="107" t="s">
        <v>334</v>
      </c>
      <c r="F9" s="114" t="s">
        <v>335</v>
      </c>
      <c r="G9" s="114" t="s">
        <v>335</v>
      </c>
      <c r="H9" s="114" t="s">
        <v>335</v>
      </c>
      <c r="I9" s="114" t="s">
        <v>335</v>
      </c>
      <c r="J9" s="107" t="s">
        <v>120</v>
      </c>
      <c r="K9" s="107" t="s">
        <v>336</v>
      </c>
      <c r="L9" s="111" t="s">
        <v>309</v>
      </c>
      <c r="M9" s="84" t="str" cm="1">
        <f t="array" ref="M9:O9">_xlfn.TEXTSPLIT(_xlfn.CONCAT(P9,",",P9,",",IF(P9="N/A","Automatisk bedömning","")),",")</f>
        <v>N/A</v>
      </c>
      <c r="N9" s="137" t="str">
        <v>N/A</v>
      </c>
      <c r="O9" s="91" t="str">
        <v>Automatisk bedömning</v>
      </c>
      <c r="P9" s="85" t="str">
        <f t="shared" si="0"/>
        <v>N/A</v>
      </c>
      <c r="Q9" s="125" t="b">
        <f>IF(ISNUMBER(SEARCH('Steg 0'!$C$3,K9)),TRUE,FALSE)</f>
        <v>0</v>
      </c>
      <c r="R9" t="b">
        <f>IF(ISNUMBER(SEARCH('Steg 1'!$J$3,F9)),TRUE,FALSE)</f>
        <v>0</v>
      </c>
      <c r="S9" t="b">
        <f>IF(ISNUMBER(SEARCH('Steg 1'!$K$3,G9)),TRUE,FALSE)</f>
        <v>0</v>
      </c>
      <c r="T9" t="b">
        <f>IF(ISNUMBER(SEARCH('Steg 1'!$L$3,H9)),TRUE,FALSE)</f>
        <v>0</v>
      </c>
      <c r="U9" t="b">
        <f>IF(ISNUMBER(SEARCH('Steg 1'!$M$3,I9)),TRUE,FALSE)</f>
        <v>0</v>
      </c>
      <c r="V9" t="b">
        <f>IF(AND('Steg 0'!$C$7="Nej",J9="Ja"),FALSE,TRUE)</f>
        <v>1</v>
      </c>
      <c r="W9" t="b">
        <f>IF(AND(L9="Ja",'Steg 0'!$C$12&lt;&gt;"GDPR"),FALSE,TRUE)</f>
        <v>1</v>
      </c>
    </row>
    <row r="10" spans="1:23" ht="69">
      <c r="A10" s="108" t="s">
        <v>337</v>
      </c>
      <c r="B10" s="109" t="s">
        <v>331</v>
      </c>
      <c r="C10" s="110" t="s">
        <v>338</v>
      </c>
      <c r="D10" s="110" t="s">
        <v>339</v>
      </c>
      <c r="E10" s="110" t="s">
        <v>340</v>
      </c>
      <c r="F10" s="114" t="s">
        <v>335</v>
      </c>
      <c r="G10" s="114" t="s">
        <v>335</v>
      </c>
      <c r="H10" s="114" t="s">
        <v>335</v>
      </c>
      <c r="I10" s="114" t="s">
        <v>335</v>
      </c>
      <c r="J10" s="110" t="s">
        <v>120</v>
      </c>
      <c r="K10" s="110" t="s">
        <v>308</v>
      </c>
      <c r="L10" s="111" t="s">
        <v>309</v>
      </c>
      <c r="M10" s="84" t="str" cm="1">
        <f t="array" ref="M10:O10">_xlfn.TEXTSPLIT(_xlfn.CONCAT(P10,",",P10,",",IF(P10="N/A","Automatisk bedömning","")),",")</f>
        <v>N/A</v>
      </c>
      <c r="N10" s="137" t="str">
        <v>N/A</v>
      </c>
      <c r="O10" s="88" t="str">
        <v>Automatisk bedömning</v>
      </c>
      <c r="P10" s="85" t="str">
        <f t="shared" si="0"/>
        <v>N/A</v>
      </c>
      <c r="Q10" s="125" t="b">
        <f>IF(ISNUMBER(SEARCH('Steg 0'!$C$3,K10)),TRUE,FALSE)</f>
        <v>0</v>
      </c>
      <c r="R10" t="b">
        <f>IF(ISNUMBER(SEARCH('Steg 1'!$J$3,F10)),TRUE,FALSE)</f>
        <v>0</v>
      </c>
      <c r="S10" t="b">
        <f>IF(ISNUMBER(SEARCH('Steg 1'!$K$3,G10)),TRUE,FALSE)</f>
        <v>0</v>
      </c>
      <c r="T10" t="b">
        <f>IF(ISNUMBER(SEARCH('Steg 1'!$L$3,H10)),TRUE,FALSE)</f>
        <v>0</v>
      </c>
      <c r="U10" t="b">
        <f>IF(ISNUMBER(SEARCH('Steg 1'!$M$3,I10)),TRUE,FALSE)</f>
        <v>0</v>
      </c>
      <c r="V10" t="b">
        <f>IF(AND('Steg 0'!$C$7="Nej",J10="Ja"),FALSE,TRUE)</f>
        <v>1</v>
      </c>
      <c r="W10" t="b">
        <f>IF(AND(L10="Ja",'Steg 0'!$C$12&lt;&gt;"GDPR"),FALSE,TRUE)</f>
        <v>1</v>
      </c>
    </row>
    <row r="11" spans="1:23" ht="69">
      <c r="A11" s="89" t="s">
        <v>341</v>
      </c>
      <c r="B11" s="90" t="s">
        <v>331</v>
      </c>
      <c r="C11" s="91" t="s">
        <v>332</v>
      </c>
      <c r="D11" s="91" t="s">
        <v>333</v>
      </c>
      <c r="E11" s="91" t="s">
        <v>342</v>
      </c>
      <c r="F11" s="91" t="s">
        <v>314</v>
      </c>
      <c r="G11" s="91" t="s">
        <v>314</v>
      </c>
      <c r="H11" s="91" t="s">
        <v>314</v>
      </c>
      <c r="I11" s="91" t="s">
        <v>314</v>
      </c>
      <c r="J11" s="91" t="s">
        <v>120</v>
      </c>
      <c r="K11" s="91" t="s">
        <v>343</v>
      </c>
      <c r="L11" s="111" t="s">
        <v>309</v>
      </c>
      <c r="M11" s="84" t="str" cm="1">
        <f t="array" ref="M11:O11">_xlfn.TEXTSPLIT(_xlfn.CONCAT(P11,",",P11,",",IF(P11="N/A","Automatisk bedömning","")),",")</f>
        <v>N/A</v>
      </c>
      <c r="N11" s="137" t="str">
        <v>N/A</v>
      </c>
      <c r="O11" s="91" t="str">
        <v>Automatisk bedömning</v>
      </c>
      <c r="P11" s="85" t="str">
        <f t="shared" si="0"/>
        <v>N/A</v>
      </c>
      <c r="Q11" s="125" t="b">
        <f>IF(ISNUMBER(SEARCH('Steg 0'!$C$3,K11)),TRUE,FALSE)</f>
        <v>0</v>
      </c>
      <c r="R11" t="b">
        <f>IF(ISNUMBER(SEARCH('Steg 1'!$J$3,F11)),TRUE,FALSE)</f>
        <v>1</v>
      </c>
      <c r="S11" t="b">
        <f>IF(ISNUMBER(SEARCH('Steg 1'!$K$3,G11)),TRUE,FALSE)</f>
        <v>1</v>
      </c>
      <c r="T11" t="b">
        <f>IF(ISNUMBER(SEARCH('Steg 1'!$L$3,H11)),TRUE,FALSE)</f>
        <v>1</v>
      </c>
      <c r="U11" t="b">
        <f>IF(ISNUMBER(SEARCH('Steg 1'!$M$3,I11)),TRUE,FALSE)</f>
        <v>1</v>
      </c>
      <c r="V11" t="b">
        <f>IF(AND('Steg 0'!$C$7="Nej",J11="Ja"),FALSE,TRUE)</f>
        <v>1</v>
      </c>
      <c r="W11" t="b">
        <f>IF(AND(L11="Ja",'Steg 0'!$C$12&lt;&gt;"GDPR"),FALSE,TRUE)</f>
        <v>1</v>
      </c>
    </row>
    <row r="12" spans="1:23" ht="138">
      <c r="A12" s="89" t="s">
        <v>344</v>
      </c>
      <c r="B12" s="90" t="s">
        <v>345</v>
      </c>
      <c r="C12" s="91" t="s">
        <v>346</v>
      </c>
      <c r="D12" s="91" t="s">
        <v>347</v>
      </c>
      <c r="E12" s="91" t="s">
        <v>348</v>
      </c>
      <c r="F12" s="114" t="s">
        <v>335</v>
      </c>
      <c r="G12" s="114" t="s">
        <v>335</v>
      </c>
      <c r="H12" s="114" t="s">
        <v>335</v>
      </c>
      <c r="I12" s="114" t="s">
        <v>335</v>
      </c>
      <c r="J12" s="91" t="s">
        <v>120</v>
      </c>
      <c r="K12" s="91" t="s">
        <v>308</v>
      </c>
      <c r="L12" s="111" t="s">
        <v>309</v>
      </c>
      <c r="M12" s="84" t="str" cm="1">
        <f t="array" ref="M12:O12">_xlfn.TEXTSPLIT(_xlfn.CONCAT(P12,",",P12,",",IF(P12="N/A","Automatisk bedömning","")),",")</f>
        <v>N/A</v>
      </c>
      <c r="N12" s="137" t="str">
        <v>N/A</v>
      </c>
      <c r="O12" s="91" t="str">
        <v>Automatisk bedömning</v>
      </c>
      <c r="P12" s="85" t="str">
        <f t="shared" si="0"/>
        <v>N/A</v>
      </c>
      <c r="Q12" s="125" t="b">
        <f>IF(ISNUMBER(SEARCH('Steg 0'!$C$3,K12)),TRUE,FALSE)</f>
        <v>0</v>
      </c>
      <c r="R12" t="b">
        <f>IF(ISNUMBER(SEARCH('Steg 1'!$J$3,F12)),TRUE,FALSE)</f>
        <v>0</v>
      </c>
      <c r="S12" t="b">
        <f>IF(ISNUMBER(SEARCH('Steg 1'!$K$3,G12)),TRUE,FALSE)</f>
        <v>0</v>
      </c>
      <c r="T12" t="b">
        <f>IF(ISNUMBER(SEARCH('Steg 1'!$L$3,H12)),TRUE,FALSE)</f>
        <v>0</v>
      </c>
      <c r="U12" t="b">
        <f>IF(ISNUMBER(SEARCH('Steg 1'!$M$3,I12)),TRUE,FALSE)</f>
        <v>0</v>
      </c>
      <c r="V12" t="b">
        <f>IF(AND('Steg 0'!$C$7="Nej",J12="Ja"),FALSE,TRUE)</f>
        <v>1</v>
      </c>
      <c r="W12" t="b">
        <f>IF(AND(L12="Ja",'Steg 0'!$C$12&lt;&gt;"GDPR"),FALSE,TRUE)</f>
        <v>1</v>
      </c>
    </row>
    <row r="13" spans="1:23" ht="103.5">
      <c r="A13" s="86" t="s">
        <v>349</v>
      </c>
      <c r="B13" s="87" t="s">
        <v>345</v>
      </c>
      <c r="C13" s="88" t="s">
        <v>346</v>
      </c>
      <c r="D13" s="88" t="s">
        <v>350</v>
      </c>
      <c r="E13" s="88" t="s">
        <v>351</v>
      </c>
      <c r="F13" s="114" t="s">
        <v>335</v>
      </c>
      <c r="G13" s="114" t="s">
        <v>335</v>
      </c>
      <c r="H13" s="114" t="s">
        <v>335</v>
      </c>
      <c r="I13" s="114" t="s">
        <v>335</v>
      </c>
      <c r="J13" s="88" t="s">
        <v>120</v>
      </c>
      <c r="K13" s="88" t="s">
        <v>323</v>
      </c>
      <c r="L13" s="111" t="s">
        <v>309</v>
      </c>
      <c r="M13" s="84" t="str" cm="1">
        <f t="array" ref="M13:O13">_xlfn.TEXTSPLIT(_xlfn.CONCAT(P13,",",P13,",",IF(P13="N/A","Automatisk bedömning","")),",")</f>
        <v>N/A</v>
      </c>
      <c r="N13" s="137" t="str">
        <v>N/A</v>
      </c>
      <c r="O13" s="88" t="str">
        <v>Automatisk bedömning</v>
      </c>
      <c r="P13" s="85" t="str">
        <f t="shared" si="0"/>
        <v>N/A</v>
      </c>
      <c r="Q13" s="125" t="b">
        <f>IF(ISNUMBER(SEARCH('Steg 0'!$C$3,K13)),TRUE,FALSE)</f>
        <v>0</v>
      </c>
      <c r="R13" t="b">
        <f>IF(ISNUMBER(SEARCH('Steg 1'!$J$3,F13)),TRUE,FALSE)</f>
        <v>0</v>
      </c>
      <c r="S13" t="b">
        <f>IF(ISNUMBER(SEARCH('Steg 1'!$K$3,G13)),TRUE,FALSE)</f>
        <v>0</v>
      </c>
      <c r="T13" t="b">
        <f>IF(ISNUMBER(SEARCH('Steg 1'!$L$3,H13)),TRUE,FALSE)</f>
        <v>0</v>
      </c>
      <c r="U13" t="b">
        <f>IF(ISNUMBER(SEARCH('Steg 1'!$M$3,I13)),TRUE,FALSE)</f>
        <v>0</v>
      </c>
      <c r="V13" t="b">
        <f>IF(AND('Steg 0'!$C$7="Nej",J13="Ja"),FALSE,TRUE)</f>
        <v>1</v>
      </c>
      <c r="W13" t="b">
        <f>IF(AND(L13="Ja",'Steg 0'!$C$12&lt;&gt;"GDPR"),FALSE,TRUE)</f>
        <v>1</v>
      </c>
    </row>
    <row r="14" spans="1:23" ht="80.5">
      <c r="A14" s="89" t="s">
        <v>352</v>
      </c>
      <c r="B14" s="90" t="s">
        <v>345</v>
      </c>
      <c r="C14" s="91" t="s">
        <v>353</v>
      </c>
      <c r="D14" s="91" t="s">
        <v>354</v>
      </c>
      <c r="E14" s="91" t="s">
        <v>355</v>
      </c>
      <c r="F14" s="114" t="s">
        <v>335</v>
      </c>
      <c r="G14" s="114" t="s">
        <v>335</v>
      </c>
      <c r="H14" s="114" t="s">
        <v>335</v>
      </c>
      <c r="I14" s="114" t="s">
        <v>335</v>
      </c>
      <c r="J14" s="88" t="s">
        <v>120</v>
      </c>
      <c r="K14" s="88" t="s">
        <v>323</v>
      </c>
      <c r="L14" s="111" t="s">
        <v>309</v>
      </c>
      <c r="M14" s="84" t="str" cm="1">
        <f t="array" ref="M14:O14">_xlfn.TEXTSPLIT(_xlfn.CONCAT(P14,",",P14,",",IF(P14="N/A","Automatisk bedömning","")),",")</f>
        <v>N/A</v>
      </c>
      <c r="N14" s="137" t="str">
        <v>N/A</v>
      </c>
      <c r="O14" s="91" t="str">
        <v>Automatisk bedömning</v>
      </c>
      <c r="P14" s="85" t="str">
        <f t="shared" si="0"/>
        <v>N/A</v>
      </c>
      <c r="Q14" s="125" t="b">
        <f>IF(ISNUMBER(SEARCH('Steg 0'!$C$3,K14)),TRUE,FALSE)</f>
        <v>0</v>
      </c>
      <c r="R14" t="b">
        <f>IF(ISNUMBER(SEARCH('Steg 1'!$J$3,F14)),TRUE,FALSE)</f>
        <v>0</v>
      </c>
      <c r="S14" t="b">
        <f>IF(ISNUMBER(SEARCH('Steg 1'!$K$3,G14)),TRUE,FALSE)</f>
        <v>0</v>
      </c>
      <c r="T14" t="b">
        <f>IF(ISNUMBER(SEARCH('Steg 1'!$L$3,H14)),TRUE,FALSE)</f>
        <v>0</v>
      </c>
      <c r="U14" t="b">
        <f>IF(ISNUMBER(SEARCH('Steg 1'!$M$3,I14)),TRUE,FALSE)</f>
        <v>0</v>
      </c>
      <c r="V14" t="b">
        <f>IF(AND('Steg 0'!$C$7="Nej",J14="Ja"),FALSE,TRUE)</f>
        <v>1</v>
      </c>
      <c r="W14" t="b">
        <f>IF(AND(L14="Ja",'Steg 0'!$C$12&lt;&gt;"GDPR"),FALSE,TRUE)</f>
        <v>1</v>
      </c>
    </row>
    <row r="15" spans="1:23" ht="161">
      <c r="A15" s="89" t="s">
        <v>356</v>
      </c>
      <c r="B15" s="90" t="s">
        <v>345</v>
      </c>
      <c r="C15" s="91" t="s">
        <v>357</v>
      </c>
      <c r="D15" s="91" t="s">
        <v>358</v>
      </c>
      <c r="E15" s="91" t="s">
        <v>359</v>
      </c>
      <c r="F15" s="114" t="s">
        <v>335</v>
      </c>
      <c r="G15" s="114" t="s">
        <v>335</v>
      </c>
      <c r="H15" s="114" t="s">
        <v>335</v>
      </c>
      <c r="I15" s="114" t="s">
        <v>335</v>
      </c>
      <c r="J15" s="88" t="s">
        <v>120</v>
      </c>
      <c r="K15" s="91" t="s">
        <v>360</v>
      </c>
      <c r="L15" s="111" t="s">
        <v>309</v>
      </c>
      <c r="M15" s="84" t="str" cm="1">
        <f t="array" ref="M15:O15">_xlfn.TEXTSPLIT(_xlfn.CONCAT(P15,",",P15,",",IF(P15="N/A","Automatisk bedömning","")),",")</f>
        <v>N/A</v>
      </c>
      <c r="N15" s="137" t="str">
        <v>N/A</v>
      </c>
      <c r="O15" s="91" t="str">
        <v>Automatisk bedömning</v>
      </c>
      <c r="P15" s="85" t="str">
        <f t="shared" si="0"/>
        <v>N/A</v>
      </c>
      <c r="Q15" s="125" t="b">
        <f>IF(ISNUMBER(SEARCH('Steg 0'!$C$3,K15)),TRUE,FALSE)</f>
        <v>0</v>
      </c>
      <c r="R15" t="b">
        <f>IF(ISNUMBER(SEARCH('Steg 1'!$J$3,F15)),TRUE,FALSE)</f>
        <v>0</v>
      </c>
      <c r="S15" t="b">
        <f>IF(ISNUMBER(SEARCH('Steg 1'!$K$3,G15)),TRUE,FALSE)</f>
        <v>0</v>
      </c>
      <c r="T15" t="b">
        <f>IF(ISNUMBER(SEARCH('Steg 1'!$L$3,H15)),TRUE,FALSE)</f>
        <v>0</v>
      </c>
      <c r="U15" t="b">
        <f>IF(ISNUMBER(SEARCH('Steg 1'!$M$3,I15)),TRUE,FALSE)</f>
        <v>0</v>
      </c>
      <c r="V15" t="b">
        <f>IF(AND('Steg 0'!$C$7="Nej",J15="Ja"),FALSE,TRUE)</f>
        <v>1</v>
      </c>
      <c r="W15" t="b">
        <f>IF(AND(L15="Ja",'Steg 0'!$C$12&lt;&gt;"GDPR"),FALSE,TRUE)</f>
        <v>1</v>
      </c>
    </row>
    <row r="16" spans="1:23" ht="69">
      <c r="A16" s="86" t="s">
        <v>361</v>
      </c>
      <c r="B16" s="87" t="s">
        <v>345</v>
      </c>
      <c r="C16" s="88" t="s">
        <v>362</v>
      </c>
      <c r="D16" s="88" t="s">
        <v>363</v>
      </c>
      <c r="E16" s="88" t="s">
        <v>364</v>
      </c>
      <c r="F16" s="114" t="s">
        <v>335</v>
      </c>
      <c r="G16" s="114" t="s">
        <v>335</v>
      </c>
      <c r="H16" s="114" t="s">
        <v>335</v>
      </c>
      <c r="I16" s="114" t="s">
        <v>335</v>
      </c>
      <c r="J16" s="88" t="s">
        <v>120</v>
      </c>
      <c r="K16" s="91" t="s">
        <v>360</v>
      </c>
      <c r="L16" s="111" t="s">
        <v>309</v>
      </c>
      <c r="M16" s="84" t="str" cm="1">
        <f t="array" ref="M16:O16">_xlfn.TEXTSPLIT(_xlfn.CONCAT(P16,",",P16,",",IF(P16="N/A","Automatisk bedömning","")),",")</f>
        <v>N/A</v>
      </c>
      <c r="N16" s="137" t="str">
        <v>N/A</v>
      </c>
      <c r="O16" s="88" t="str">
        <v>Automatisk bedömning</v>
      </c>
      <c r="P16" s="85" t="str">
        <f t="shared" si="0"/>
        <v>N/A</v>
      </c>
      <c r="Q16" s="125" t="b">
        <f>IF(ISNUMBER(SEARCH('Steg 0'!$C$3,K16)),TRUE,FALSE)</f>
        <v>0</v>
      </c>
      <c r="R16" t="b">
        <f>IF(ISNUMBER(SEARCH('Steg 1'!$J$3,F16)),TRUE,FALSE)</f>
        <v>0</v>
      </c>
      <c r="S16" t="b">
        <f>IF(ISNUMBER(SEARCH('Steg 1'!$K$3,G16)),TRUE,FALSE)</f>
        <v>0</v>
      </c>
      <c r="T16" t="b">
        <f>IF(ISNUMBER(SEARCH('Steg 1'!$L$3,H16)),TRUE,FALSE)</f>
        <v>0</v>
      </c>
      <c r="U16" t="b">
        <f>IF(ISNUMBER(SEARCH('Steg 1'!$M$3,I16)),TRUE,FALSE)</f>
        <v>0</v>
      </c>
      <c r="V16" t="b">
        <f>IF(AND('Steg 0'!$C$7="Nej",J16="Ja"),FALSE,TRUE)</f>
        <v>1</v>
      </c>
      <c r="W16" t="b">
        <f>IF(AND(L16="Ja",'Steg 0'!$C$12&lt;&gt;"GDPR"),FALSE,TRUE)</f>
        <v>1</v>
      </c>
    </row>
    <row r="17" spans="1:23" ht="46">
      <c r="A17" s="89" t="s">
        <v>365</v>
      </c>
      <c r="B17" s="90" t="s">
        <v>345</v>
      </c>
      <c r="C17" s="91" t="s">
        <v>366</v>
      </c>
      <c r="D17" s="91" t="s">
        <v>367</v>
      </c>
      <c r="E17" s="91" t="s">
        <v>368</v>
      </c>
      <c r="F17" s="114" t="s">
        <v>335</v>
      </c>
      <c r="G17" s="114" t="s">
        <v>335</v>
      </c>
      <c r="H17" s="114" t="s">
        <v>335</v>
      </c>
      <c r="I17" s="114" t="s">
        <v>335</v>
      </c>
      <c r="J17" s="88" t="s">
        <v>120</v>
      </c>
      <c r="K17" s="91" t="s">
        <v>323</v>
      </c>
      <c r="L17" s="111" t="s">
        <v>309</v>
      </c>
      <c r="M17" s="84" t="str" cm="1">
        <f t="array" ref="M17:O17">_xlfn.TEXTSPLIT(_xlfn.CONCAT(P17,",",P17,",",IF(P17="N/A","Automatisk bedömning","")),",")</f>
        <v>N/A</v>
      </c>
      <c r="N17" s="137" t="str">
        <v>N/A</v>
      </c>
      <c r="O17" s="91" t="str">
        <v>Automatisk bedömning</v>
      </c>
      <c r="P17" s="85" t="str">
        <f t="shared" si="0"/>
        <v>N/A</v>
      </c>
      <c r="Q17" s="125" t="b">
        <f>IF(ISNUMBER(SEARCH('Steg 0'!$C$3,K17)),TRUE,FALSE)</f>
        <v>0</v>
      </c>
      <c r="R17" t="b">
        <f>IF(ISNUMBER(SEARCH('Steg 1'!$J$3,F17)),TRUE,FALSE)</f>
        <v>0</v>
      </c>
      <c r="S17" t="b">
        <f>IF(ISNUMBER(SEARCH('Steg 1'!$K$3,G17)),TRUE,FALSE)</f>
        <v>0</v>
      </c>
      <c r="T17" t="b">
        <f>IF(ISNUMBER(SEARCH('Steg 1'!$L$3,H17)),TRUE,FALSE)</f>
        <v>0</v>
      </c>
      <c r="U17" t="b">
        <f>IF(ISNUMBER(SEARCH('Steg 1'!$M$3,I17)),TRUE,FALSE)</f>
        <v>0</v>
      </c>
      <c r="V17" t="b">
        <f>IF(AND('Steg 0'!$C$7="Nej",J17="Ja"),FALSE,TRUE)</f>
        <v>1</v>
      </c>
      <c r="W17" t="b">
        <f>IF(AND(L17="Ja",'Steg 0'!$C$12&lt;&gt;"GDPR"),FALSE,TRUE)</f>
        <v>1</v>
      </c>
    </row>
    <row r="18" spans="1:23" ht="46">
      <c r="A18" s="89" t="s">
        <v>369</v>
      </c>
      <c r="B18" s="90" t="s">
        <v>345</v>
      </c>
      <c r="C18" s="91" t="s">
        <v>366</v>
      </c>
      <c r="D18" s="91" t="s">
        <v>370</v>
      </c>
      <c r="E18" s="91" t="s">
        <v>371</v>
      </c>
      <c r="F18" s="114" t="s">
        <v>335</v>
      </c>
      <c r="G18" s="114" t="s">
        <v>335</v>
      </c>
      <c r="H18" s="114" t="s">
        <v>335</v>
      </c>
      <c r="I18" s="114" t="s">
        <v>335</v>
      </c>
      <c r="J18" s="88" t="s">
        <v>120</v>
      </c>
      <c r="K18" s="91" t="s">
        <v>323</v>
      </c>
      <c r="L18" s="88" t="s">
        <v>117</v>
      </c>
      <c r="M18" s="84" t="str" cm="1">
        <f t="array" ref="M18:O18">_xlfn.TEXTSPLIT(_xlfn.CONCAT(P18,",",P18,",",IF(P18="N/A","Automatisk bedömning","")),",")</f>
        <v>N/A</v>
      </c>
      <c r="N18" s="137" t="str">
        <v>N/A</v>
      </c>
      <c r="O18" s="91" t="str">
        <v>Automatisk bedömning</v>
      </c>
      <c r="P18" s="85" t="str">
        <f t="shared" si="0"/>
        <v>N/A</v>
      </c>
      <c r="Q18" s="125" t="b">
        <f>IF(ISNUMBER(SEARCH('Steg 0'!$C$3,K18)),TRUE,FALSE)</f>
        <v>0</v>
      </c>
      <c r="R18" t="b">
        <f>IF(ISNUMBER(SEARCH('Steg 1'!$J$3,F18)),TRUE,FALSE)</f>
        <v>0</v>
      </c>
      <c r="S18" t="b">
        <f>IF(ISNUMBER(SEARCH('Steg 1'!$K$3,G18)),TRUE,FALSE)</f>
        <v>0</v>
      </c>
      <c r="T18" t="b">
        <f>IF(ISNUMBER(SEARCH('Steg 1'!$L$3,H18)),TRUE,FALSE)</f>
        <v>0</v>
      </c>
      <c r="U18" t="b">
        <f>IF(ISNUMBER(SEARCH('Steg 1'!$M$3,I18)),TRUE,FALSE)</f>
        <v>0</v>
      </c>
      <c r="V18" t="b">
        <f>IF(AND('Steg 0'!$C$7="Nej",J18="Ja"),FALSE,TRUE)</f>
        <v>1</v>
      </c>
      <c r="W18" t="b">
        <f>IF(AND(L18="Ja",'Steg 0'!$C$12&lt;&gt;"GDPR"),FALSE,TRUE)</f>
        <v>0</v>
      </c>
    </row>
    <row r="19" spans="1:23" ht="46">
      <c r="A19" s="89" t="s">
        <v>372</v>
      </c>
      <c r="B19" s="90" t="s">
        <v>345</v>
      </c>
      <c r="C19" s="91" t="s">
        <v>373</v>
      </c>
      <c r="D19" s="91" t="s">
        <v>374</v>
      </c>
      <c r="E19" s="91" t="s">
        <v>375</v>
      </c>
      <c r="F19" s="114" t="s">
        <v>314</v>
      </c>
      <c r="G19" s="114" t="s">
        <v>314</v>
      </c>
      <c r="H19" s="114" t="s">
        <v>314</v>
      </c>
      <c r="I19" s="114" t="s">
        <v>314</v>
      </c>
      <c r="J19" s="88" t="s">
        <v>120</v>
      </c>
      <c r="K19" s="91" t="s">
        <v>360</v>
      </c>
      <c r="L19" s="88" t="s">
        <v>117</v>
      </c>
      <c r="M19" s="84" t="str" cm="1">
        <f t="array" ref="M19:O19">_xlfn.TEXTSPLIT(_xlfn.CONCAT(P19,",",P19,",",IF(P19="N/A","Automatisk bedömning","")),",")</f>
        <v>N/A</v>
      </c>
      <c r="N19" s="137" t="str">
        <v>N/A</v>
      </c>
      <c r="O19" s="91" t="str">
        <v>Automatisk bedömning</v>
      </c>
      <c r="P19" s="85" t="str">
        <f t="shared" si="0"/>
        <v>N/A</v>
      </c>
      <c r="Q19" s="125" t="b">
        <f>IF(ISNUMBER(SEARCH('Steg 0'!$C$3,K19)),TRUE,FALSE)</f>
        <v>0</v>
      </c>
      <c r="R19" t="b">
        <f>IF(ISNUMBER(SEARCH('Steg 1'!$J$3,F19)),TRUE,FALSE)</f>
        <v>1</v>
      </c>
      <c r="S19" t="b">
        <f>IF(ISNUMBER(SEARCH('Steg 1'!$K$3,G19)),TRUE,FALSE)</f>
        <v>1</v>
      </c>
      <c r="T19" t="b">
        <f>IF(ISNUMBER(SEARCH('Steg 1'!$L$3,H19)),TRUE,FALSE)</f>
        <v>1</v>
      </c>
      <c r="U19" t="b">
        <f>IF(ISNUMBER(SEARCH('Steg 1'!$M$3,I19)),TRUE,FALSE)</f>
        <v>1</v>
      </c>
      <c r="V19" t="b">
        <f>IF(AND('Steg 0'!$C$7="Nej",J19="Ja"),FALSE,TRUE)</f>
        <v>1</v>
      </c>
      <c r="W19" t="b">
        <f>IF(AND(L19="Ja",'Steg 0'!$C$12&lt;&gt;"GDPR"),FALSE,TRUE)</f>
        <v>0</v>
      </c>
    </row>
    <row r="20" spans="1:23" ht="69">
      <c r="A20" s="92" t="s">
        <v>376</v>
      </c>
      <c r="B20" s="93" t="s">
        <v>345</v>
      </c>
      <c r="C20" s="94" t="s">
        <v>377</v>
      </c>
      <c r="D20" s="94" t="s">
        <v>378</v>
      </c>
      <c r="E20" s="94" t="s">
        <v>379</v>
      </c>
      <c r="F20" s="114" t="s">
        <v>314</v>
      </c>
      <c r="G20" s="114" t="s">
        <v>314</v>
      </c>
      <c r="H20" s="114" t="s">
        <v>314</v>
      </c>
      <c r="I20" s="114" t="s">
        <v>314</v>
      </c>
      <c r="J20" s="88" t="s">
        <v>120</v>
      </c>
      <c r="K20" s="91" t="s">
        <v>380</v>
      </c>
      <c r="L20" s="88" t="s">
        <v>117</v>
      </c>
      <c r="M20" s="84" t="str" cm="1">
        <f t="array" ref="M20:O20">_xlfn.TEXTSPLIT(_xlfn.CONCAT(P20,",",P20,",",IF(P20="N/A","Automatisk bedömning","")),",")</f>
        <v>N/A</v>
      </c>
      <c r="N20" s="137" t="str">
        <v>N/A</v>
      </c>
      <c r="O20" s="88" t="str">
        <v>Automatisk bedömning</v>
      </c>
      <c r="P20" s="85" t="str">
        <f t="shared" si="0"/>
        <v>N/A</v>
      </c>
      <c r="Q20" s="125" t="b">
        <f>IF(ISNUMBER(SEARCH('Steg 0'!$C$3,K20)),TRUE,FALSE)</f>
        <v>0</v>
      </c>
      <c r="R20" t="b">
        <f>IF(ISNUMBER(SEARCH('Steg 1'!$J$3,F20)),TRUE,FALSE)</f>
        <v>1</v>
      </c>
      <c r="S20" t="b">
        <f>IF(ISNUMBER(SEARCH('Steg 1'!$K$3,G20)),TRUE,FALSE)</f>
        <v>1</v>
      </c>
      <c r="T20" t="b">
        <f>IF(ISNUMBER(SEARCH('Steg 1'!$L$3,H20)),TRUE,FALSE)</f>
        <v>1</v>
      </c>
      <c r="U20" t="b">
        <f>IF(ISNUMBER(SEARCH('Steg 1'!$M$3,I20)),TRUE,FALSE)</f>
        <v>1</v>
      </c>
      <c r="V20" t="b">
        <f>IF(AND('Steg 0'!$C$7="Nej",J20="Ja"),FALSE,TRUE)</f>
        <v>1</v>
      </c>
      <c r="W20" t="b">
        <f>IF(AND(L20="Ja",'Steg 0'!$C$12&lt;&gt;"GDPR"),FALSE,TRUE)</f>
        <v>0</v>
      </c>
    </row>
    <row r="21" spans="1:23" ht="57.5">
      <c r="A21" s="92" t="s">
        <v>381</v>
      </c>
      <c r="B21" s="93" t="s">
        <v>345</v>
      </c>
      <c r="C21" s="94" t="s">
        <v>377</v>
      </c>
      <c r="D21" s="94" t="s">
        <v>382</v>
      </c>
      <c r="E21" s="94" t="s">
        <v>383</v>
      </c>
      <c r="F21" s="114" t="s">
        <v>335</v>
      </c>
      <c r="G21" s="114" t="s">
        <v>335</v>
      </c>
      <c r="H21" s="114" t="s">
        <v>335</v>
      </c>
      <c r="I21" s="114" t="s">
        <v>335</v>
      </c>
      <c r="J21" s="88" t="s">
        <v>120</v>
      </c>
      <c r="K21" s="91" t="s">
        <v>323</v>
      </c>
      <c r="L21" s="88" t="s">
        <v>117</v>
      </c>
      <c r="M21" s="84" t="str" cm="1">
        <f t="array" ref="M21:O21">_xlfn.TEXTSPLIT(_xlfn.CONCAT(P21,",",P21,",",IF(P21="N/A","Automatisk bedömning","")),",")</f>
        <v>N/A</v>
      </c>
      <c r="N21" s="137" t="str">
        <v>N/A</v>
      </c>
      <c r="O21" s="91" t="str">
        <v>Automatisk bedömning</v>
      </c>
      <c r="P21" s="85" t="str">
        <f t="shared" si="0"/>
        <v>N/A</v>
      </c>
      <c r="Q21" s="125" t="b">
        <f>IF(ISNUMBER(SEARCH('Steg 0'!$C$3,K21)),TRUE,FALSE)</f>
        <v>0</v>
      </c>
      <c r="R21" t="b">
        <f>IF(ISNUMBER(SEARCH('Steg 1'!$J$3,F21)),TRUE,FALSE)</f>
        <v>0</v>
      </c>
      <c r="S21" t="b">
        <f>IF(ISNUMBER(SEARCH('Steg 1'!$K$3,G21)),TRUE,FALSE)</f>
        <v>0</v>
      </c>
      <c r="T21" t="b">
        <f>IF(ISNUMBER(SEARCH('Steg 1'!$L$3,H21)),TRUE,FALSE)</f>
        <v>0</v>
      </c>
      <c r="U21" t="b">
        <f>IF(ISNUMBER(SEARCH('Steg 1'!$M$3,I21)),TRUE,FALSE)</f>
        <v>0</v>
      </c>
      <c r="V21" t="b">
        <f>IF(AND('Steg 0'!$C$7="Nej",J21="Ja"),FALSE,TRUE)</f>
        <v>1</v>
      </c>
      <c r="W21" t="b">
        <f>IF(AND(L21="Ja",'Steg 0'!$C$12&lt;&gt;"GDPR"),FALSE,TRUE)</f>
        <v>0</v>
      </c>
    </row>
    <row r="22" spans="1:23" ht="80.5">
      <c r="A22" s="95" t="s">
        <v>384</v>
      </c>
      <c r="B22" s="87" t="s">
        <v>385</v>
      </c>
      <c r="C22" s="88" t="s">
        <v>332</v>
      </c>
      <c r="D22" s="88" t="s">
        <v>386</v>
      </c>
      <c r="E22" s="88" t="s">
        <v>387</v>
      </c>
      <c r="F22" s="114" t="s">
        <v>335</v>
      </c>
      <c r="G22" s="114" t="s">
        <v>335</v>
      </c>
      <c r="H22" s="114" t="s">
        <v>335</v>
      </c>
      <c r="I22" s="114" t="s">
        <v>335</v>
      </c>
      <c r="J22" s="88" t="s">
        <v>120</v>
      </c>
      <c r="K22" s="88" t="s">
        <v>315</v>
      </c>
      <c r="L22" s="88" t="s">
        <v>309</v>
      </c>
      <c r="M22" s="84" t="str" cm="1">
        <f t="array" ref="M22:O22">_xlfn.TEXTSPLIT(_xlfn.CONCAT(P22,",",P22,",",IF(P22="N/A","Automatisk bedömning","")),",")</f>
        <v>N/A</v>
      </c>
      <c r="N22" s="137" t="str">
        <v>N/A</v>
      </c>
      <c r="O22" s="88" t="str">
        <v>Automatisk bedömning</v>
      </c>
      <c r="P22" s="85" t="str">
        <f t="shared" si="0"/>
        <v>N/A</v>
      </c>
      <c r="Q22" s="125" t="b">
        <f>IF(ISNUMBER(SEARCH('Steg 0'!$C$3,K22)),TRUE,FALSE)</f>
        <v>0</v>
      </c>
      <c r="R22" t="b">
        <f>IF(ISNUMBER(SEARCH('Steg 1'!$J$3,F22)),TRUE,FALSE)</f>
        <v>0</v>
      </c>
      <c r="S22" t="b">
        <f>IF(ISNUMBER(SEARCH('Steg 1'!$K$3,G22)),TRUE,FALSE)</f>
        <v>0</v>
      </c>
      <c r="T22" t="b">
        <f>IF(ISNUMBER(SEARCH('Steg 1'!$L$3,H22)),TRUE,FALSE)</f>
        <v>0</v>
      </c>
      <c r="U22" t="b">
        <f>IF(ISNUMBER(SEARCH('Steg 1'!$M$3,I22)),TRUE,FALSE)</f>
        <v>0</v>
      </c>
      <c r="V22" t="b">
        <f>IF(AND('Steg 0'!$C$7="Nej",J22="Ja"),FALSE,TRUE)</f>
        <v>1</v>
      </c>
      <c r="W22" t="b">
        <f>IF(AND(L22="Ja",'Steg 0'!$C$12&lt;&gt;"GDPR"),FALSE,TRUE)</f>
        <v>1</v>
      </c>
    </row>
    <row r="23" spans="1:23" ht="184">
      <c r="A23" s="96" t="s">
        <v>388</v>
      </c>
      <c r="B23" s="90" t="s">
        <v>385</v>
      </c>
      <c r="C23" s="91" t="s">
        <v>332</v>
      </c>
      <c r="D23" s="91" t="s">
        <v>389</v>
      </c>
      <c r="E23" s="91" t="s">
        <v>390</v>
      </c>
      <c r="F23" s="114" t="s">
        <v>335</v>
      </c>
      <c r="G23" s="114" t="s">
        <v>335</v>
      </c>
      <c r="H23" s="114" t="s">
        <v>335</v>
      </c>
      <c r="I23" s="114" t="s">
        <v>335</v>
      </c>
      <c r="J23" s="88" t="s">
        <v>120</v>
      </c>
      <c r="K23" s="88" t="s">
        <v>315</v>
      </c>
      <c r="L23" s="88" t="s">
        <v>309</v>
      </c>
      <c r="M23" s="84" t="str" cm="1">
        <f t="array" ref="M23:O23">_xlfn.TEXTSPLIT(_xlfn.CONCAT(P23,",",P23,",",IF(P23="N/A","Automatisk bedömning","")),",")</f>
        <v>N/A</v>
      </c>
      <c r="N23" s="137" t="str">
        <v>N/A</v>
      </c>
      <c r="O23" s="91" t="str">
        <v>Automatisk bedömning</v>
      </c>
      <c r="P23" s="85" t="str">
        <f t="shared" si="0"/>
        <v>N/A</v>
      </c>
      <c r="Q23" s="125" t="b">
        <f>IF(ISNUMBER(SEARCH('Steg 0'!$C$3,K23)),TRUE,FALSE)</f>
        <v>0</v>
      </c>
      <c r="R23" t="b">
        <f>IF(ISNUMBER(SEARCH('Steg 1'!$J$3,F23)),TRUE,FALSE)</f>
        <v>0</v>
      </c>
      <c r="S23" t="b">
        <f>IF(ISNUMBER(SEARCH('Steg 1'!$K$3,G23)),TRUE,FALSE)</f>
        <v>0</v>
      </c>
      <c r="T23" t="b">
        <f>IF(ISNUMBER(SEARCH('Steg 1'!$L$3,H23)),TRUE,FALSE)</f>
        <v>0</v>
      </c>
      <c r="U23" t="b">
        <f>IF(ISNUMBER(SEARCH('Steg 1'!$M$3,I23)),TRUE,FALSE)</f>
        <v>0</v>
      </c>
      <c r="V23" t="b">
        <f>IF(AND('Steg 0'!$C$7="Nej",J23="Ja"),FALSE,TRUE)</f>
        <v>1</v>
      </c>
      <c r="W23" t="b">
        <f>IF(AND(L23="Ja",'Steg 0'!$C$12&lt;&gt;"GDPR"),FALSE,TRUE)</f>
        <v>1</v>
      </c>
    </row>
    <row r="24" spans="1:23" ht="161">
      <c r="A24" s="86" t="s">
        <v>391</v>
      </c>
      <c r="B24" s="87" t="s">
        <v>392</v>
      </c>
      <c r="C24" s="88" t="s">
        <v>393</v>
      </c>
      <c r="D24" s="88" t="s">
        <v>394</v>
      </c>
      <c r="E24" s="88" t="s">
        <v>395</v>
      </c>
      <c r="F24" s="88">
        <v>3.4</v>
      </c>
      <c r="G24" s="114" t="s">
        <v>335</v>
      </c>
      <c r="H24" s="114" t="s">
        <v>335</v>
      </c>
      <c r="I24" s="114" t="s">
        <v>335</v>
      </c>
      <c r="J24" s="88" t="s">
        <v>120</v>
      </c>
      <c r="K24" s="88" t="s">
        <v>360</v>
      </c>
      <c r="L24" s="88" t="s">
        <v>309</v>
      </c>
      <c r="M24" s="84" t="str" cm="1">
        <f t="array" ref="M24:O24">_xlfn.TEXTSPLIT(_xlfn.CONCAT(P24,",",P24,",",IF(P24="N/A","Automatisk bedömning","")),",")</f>
        <v>N/A</v>
      </c>
      <c r="N24" s="137" t="str">
        <v>N/A</v>
      </c>
      <c r="O24" s="88" t="str">
        <v>Automatisk bedömning</v>
      </c>
      <c r="P24" s="85" t="str">
        <f t="shared" si="0"/>
        <v>N/A</v>
      </c>
      <c r="Q24" s="125" t="b">
        <f>IF(ISNUMBER(SEARCH('Steg 0'!$C$3,K24)),TRUE,FALSE)</f>
        <v>0</v>
      </c>
      <c r="R24" t="b">
        <f>IF(ISNUMBER(SEARCH('Steg 1'!$J$3,F24)),TRUE,FALSE)</f>
        <v>1</v>
      </c>
      <c r="S24" t="b">
        <f>IF(ISNUMBER(SEARCH('Steg 1'!$K$3,G24)),TRUE,FALSE)</f>
        <v>0</v>
      </c>
      <c r="T24" t="b">
        <f>IF(ISNUMBER(SEARCH('Steg 1'!$L$3,H24)),TRUE,FALSE)</f>
        <v>0</v>
      </c>
      <c r="U24" t="b">
        <f>IF(ISNUMBER(SEARCH('Steg 1'!$M$3,I24)),TRUE,FALSE)</f>
        <v>0</v>
      </c>
      <c r="V24" t="b">
        <f>IF(AND('Steg 0'!$C$7="Nej",J24="Ja"),FALSE,TRUE)</f>
        <v>1</v>
      </c>
      <c r="W24" t="b">
        <f>IF(AND(L24="Ja",'Steg 0'!$C$12&lt;&gt;"GDPR"),FALSE,TRUE)</f>
        <v>1</v>
      </c>
    </row>
    <row r="25" spans="1:23" ht="92">
      <c r="A25" s="89" t="s">
        <v>396</v>
      </c>
      <c r="B25" s="90" t="s">
        <v>392</v>
      </c>
      <c r="C25" s="91" t="s">
        <v>357</v>
      </c>
      <c r="D25" s="91" t="s">
        <v>397</v>
      </c>
      <c r="E25" s="91" t="s">
        <v>398</v>
      </c>
      <c r="F25" s="114" t="s">
        <v>335</v>
      </c>
      <c r="G25" s="114" t="s">
        <v>335</v>
      </c>
      <c r="H25" s="114" t="s">
        <v>335</v>
      </c>
      <c r="I25" s="114" t="s">
        <v>335</v>
      </c>
      <c r="J25" s="91" t="s">
        <v>120</v>
      </c>
      <c r="K25" s="91" t="s">
        <v>323</v>
      </c>
      <c r="L25" s="88" t="s">
        <v>117</v>
      </c>
      <c r="M25" s="84" t="str" cm="1">
        <f t="array" ref="M25:O25">_xlfn.TEXTSPLIT(_xlfn.CONCAT(P25,",",P25,",",IF(P25="N/A","Automatisk bedömning","")),",")</f>
        <v>N/A</v>
      </c>
      <c r="N25" s="137" t="str">
        <v>N/A</v>
      </c>
      <c r="O25" s="91" t="str">
        <v>Automatisk bedömning</v>
      </c>
      <c r="P25" s="85" t="str">
        <f t="shared" si="0"/>
        <v>N/A</v>
      </c>
      <c r="Q25" s="125" t="b">
        <f>IF(ISNUMBER(SEARCH('Steg 0'!$C$3,K25)),TRUE,FALSE)</f>
        <v>0</v>
      </c>
      <c r="R25" t="b">
        <f>IF(ISNUMBER(SEARCH('Steg 1'!$J$3,F25)),TRUE,FALSE)</f>
        <v>0</v>
      </c>
      <c r="S25" t="b">
        <f>IF(ISNUMBER(SEARCH('Steg 1'!$K$3,G25)),TRUE,FALSE)</f>
        <v>0</v>
      </c>
      <c r="T25" t="b">
        <f>IF(ISNUMBER(SEARCH('Steg 1'!$L$3,H25)),TRUE,FALSE)</f>
        <v>0</v>
      </c>
      <c r="U25" t="b">
        <f>IF(ISNUMBER(SEARCH('Steg 1'!$M$3,I25)),TRUE,FALSE)</f>
        <v>0</v>
      </c>
      <c r="V25" t="b">
        <f>IF(AND('Steg 0'!$C$7="Nej",J25="Ja"),FALSE,TRUE)</f>
        <v>1</v>
      </c>
      <c r="W25" t="b">
        <f>IF(AND(L25="Ja",'Steg 0'!$C$12&lt;&gt;"GDPR"),FALSE,TRUE)</f>
        <v>0</v>
      </c>
    </row>
    <row r="26" spans="1:23" ht="161">
      <c r="A26" s="86" t="s">
        <v>399</v>
      </c>
      <c r="B26" s="87" t="s">
        <v>392</v>
      </c>
      <c r="C26" s="88" t="s">
        <v>393</v>
      </c>
      <c r="D26" s="88" t="s">
        <v>394</v>
      </c>
      <c r="E26" s="88" t="s">
        <v>400</v>
      </c>
      <c r="F26" s="114" t="s">
        <v>335</v>
      </c>
      <c r="G26" s="114" t="s">
        <v>335</v>
      </c>
      <c r="H26" s="114" t="s">
        <v>335</v>
      </c>
      <c r="I26" s="114" t="s">
        <v>335</v>
      </c>
      <c r="J26" s="91" t="s">
        <v>120</v>
      </c>
      <c r="K26" s="88" t="s">
        <v>343</v>
      </c>
      <c r="L26" s="88" t="s">
        <v>309</v>
      </c>
      <c r="M26" s="84" t="str" cm="1">
        <f t="array" ref="M26:O26">_xlfn.TEXTSPLIT(_xlfn.CONCAT(P26,",",P26,",",IF(P26="N/A","Automatisk bedömning","")),",")</f>
        <v>N/A</v>
      </c>
      <c r="N26" s="137" t="str">
        <v>N/A</v>
      </c>
      <c r="O26" s="88" t="str">
        <v>Automatisk bedömning</v>
      </c>
      <c r="P26" s="85" t="str">
        <f t="shared" si="0"/>
        <v>N/A</v>
      </c>
      <c r="Q26" s="125" t="b">
        <f>IF(ISNUMBER(SEARCH('Steg 0'!$C$3,K26)),TRUE,FALSE)</f>
        <v>0</v>
      </c>
      <c r="R26" t="b">
        <f>IF(ISNUMBER(SEARCH('Steg 1'!$J$3,F26)),TRUE,FALSE)</f>
        <v>0</v>
      </c>
      <c r="S26" t="b">
        <f>IF(ISNUMBER(SEARCH('Steg 1'!$K$3,G26)),TRUE,FALSE)</f>
        <v>0</v>
      </c>
      <c r="T26" t="b">
        <f>IF(ISNUMBER(SEARCH('Steg 1'!$L$3,H26)),TRUE,FALSE)</f>
        <v>0</v>
      </c>
      <c r="U26" t="b">
        <f>IF(ISNUMBER(SEARCH('Steg 1'!$M$3,I26)),TRUE,FALSE)</f>
        <v>0</v>
      </c>
      <c r="V26" t="b">
        <f>IF(AND('Steg 0'!$C$7="Nej",J26="Ja"),FALSE,TRUE)</f>
        <v>1</v>
      </c>
      <c r="W26" t="b">
        <f>IF(AND(L26="Ja",'Steg 0'!$C$12&lt;&gt;"GDPR"),FALSE,TRUE)</f>
        <v>1</v>
      </c>
    </row>
    <row r="27" spans="1:23" ht="126.5">
      <c r="A27" s="89" t="s">
        <v>399</v>
      </c>
      <c r="B27" s="90" t="s">
        <v>392</v>
      </c>
      <c r="C27" s="91" t="s">
        <v>401</v>
      </c>
      <c r="D27" s="91" t="s">
        <v>402</v>
      </c>
      <c r="E27" s="91" t="s">
        <v>403</v>
      </c>
      <c r="F27" s="91">
        <v>3.4</v>
      </c>
      <c r="G27" s="91">
        <v>3.4</v>
      </c>
      <c r="H27" s="114" t="s">
        <v>335</v>
      </c>
      <c r="I27" s="114" t="s">
        <v>335</v>
      </c>
      <c r="J27" s="91" t="s">
        <v>120</v>
      </c>
      <c r="K27" s="91" t="s">
        <v>360</v>
      </c>
      <c r="L27" s="88" t="s">
        <v>309</v>
      </c>
      <c r="M27" s="84" t="str" cm="1">
        <f t="array" ref="M27:O27">_xlfn.TEXTSPLIT(_xlfn.CONCAT(P27,",",P27,",",IF(P27="N/A","Automatisk bedömning","")),",")</f>
        <v>N/A</v>
      </c>
      <c r="N27" s="137" t="str">
        <v>N/A</v>
      </c>
      <c r="O27" s="91" t="str">
        <v>Automatisk bedömning</v>
      </c>
      <c r="P27" s="85" t="str">
        <f t="shared" si="0"/>
        <v>N/A</v>
      </c>
      <c r="Q27" s="125" t="b">
        <f>IF(ISNUMBER(SEARCH('Steg 0'!$C$3,K27)),TRUE,FALSE)</f>
        <v>0</v>
      </c>
      <c r="R27" t="b">
        <f>IF(ISNUMBER(SEARCH('Steg 1'!$J$3,F27)),TRUE,FALSE)</f>
        <v>1</v>
      </c>
      <c r="S27" t="b">
        <f>IF(ISNUMBER(SEARCH('Steg 1'!$K$3,G27)),TRUE,FALSE)</f>
        <v>1</v>
      </c>
      <c r="T27" t="b">
        <f>IF(ISNUMBER(SEARCH('Steg 1'!$L$3,H27)),TRUE,FALSE)</f>
        <v>0</v>
      </c>
      <c r="U27" t="b">
        <f>IF(ISNUMBER(SEARCH('Steg 1'!$M$3,I27)),TRUE,FALSE)</f>
        <v>0</v>
      </c>
      <c r="V27" t="b">
        <f>IF(AND('Steg 0'!$C$7="Nej",J27="Ja"),FALSE,TRUE)</f>
        <v>1</v>
      </c>
      <c r="W27" t="b">
        <f>IF(AND(L27="Ja",'Steg 0'!$C$12&lt;&gt;"GDPR"),FALSE,TRUE)</f>
        <v>1</v>
      </c>
    </row>
    <row r="28" spans="1:23" ht="149.5">
      <c r="A28" s="86" t="s">
        <v>404</v>
      </c>
      <c r="B28" s="87" t="s">
        <v>405</v>
      </c>
      <c r="C28" s="88" t="s">
        <v>406</v>
      </c>
      <c r="D28" s="88" t="s">
        <v>407</v>
      </c>
      <c r="E28" s="88" t="s">
        <v>408</v>
      </c>
      <c r="F28" s="114" t="s">
        <v>335</v>
      </c>
      <c r="G28" s="114" t="s">
        <v>335</v>
      </c>
      <c r="H28" s="114" t="s">
        <v>335</v>
      </c>
      <c r="I28" s="114" t="s">
        <v>335</v>
      </c>
      <c r="J28" s="91" t="s">
        <v>120</v>
      </c>
      <c r="K28" s="88" t="s">
        <v>343</v>
      </c>
      <c r="L28" s="88" t="s">
        <v>309</v>
      </c>
      <c r="M28" s="84" t="str" cm="1">
        <f t="array" ref="M28:O28">_xlfn.TEXTSPLIT(_xlfn.CONCAT(P28,",",P28,",",IF(P28="N/A","Automatisk bedömning","")),",")</f>
        <v>N/A</v>
      </c>
      <c r="N28" s="137" t="str">
        <v>N/A</v>
      </c>
      <c r="O28" s="88" t="str">
        <v>Automatisk bedömning</v>
      </c>
      <c r="P28" s="85" t="str">
        <f t="shared" si="0"/>
        <v>N/A</v>
      </c>
      <c r="Q28" s="125" t="b">
        <f>IF(ISNUMBER(SEARCH('Steg 0'!$C$3,K28)),TRUE,FALSE)</f>
        <v>0</v>
      </c>
      <c r="R28" t="b">
        <f>IF(ISNUMBER(SEARCH('Steg 1'!$J$3,F28)),TRUE,FALSE)</f>
        <v>0</v>
      </c>
      <c r="S28" t="b">
        <f>IF(ISNUMBER(SEARCH('Steg 1'!$K$3,G28)),TRUE,FALSE)</f>
        <v>0</v>
      </c>
      <c r="T28" t="b">
        <f>IF(ISNUMBER(SEARCH('Steg 1'!$L$3,H28)),TRUE,FALSE)</f>
        <v>0</v>
      </c>
      <c r="U28" t="b">
        <f>IF(ISNUMBER(SEARCH('Steg 1'!$M$3,I28)),TRUE,FALSE)</f>
        <v>0</v>
      </c>
      <c r="V28" t="b">
        <f>IF(AND('Steg 0'!$C$7="Nej",J28="Ja"),FALSE,TRUE)</f>
        <v>1</v>
      </c>
      <c r="W28" t="b">
        <f>IF(AND(L28="Ja",'Steg 0'!$C$12&lt;&gt;"GDPR"),FALSE,TRUE)</f>
        <v>1</v>
      </c>
    </row>
    <row r="29" spans="1:23" ht="103.5">
      <c r="A29" s="89" t="s">
        <v>409</v>
      </c>
      <c r="B29" s="90" t="s">
        <v>405</v>
      </c>
      <c r="C29" s="91" t="s">
        <v>410</v>
      </c>
      <c r="D29" s="91" t="s">
        <v>411</v>
      </c>
      <c r="E29" s="91" t="s">
        <v>412</v>
      </c>
      <c r="F29" s="114" t="s">
        <v>314</v>
      </c>
      <c r="G29" s="114" t="s">
        <v>335</v>
      </c>
      <c r="H29" s="114" t="s">
        <v>335</v>
      </c>
      <c r="I29" s="114" t="s">
        <v>335</v>
      </c>
      <c r="J29" s="91" t="s">
        <v>120</v>
      </c>
      <c r="K29" s="88" t="s">
        <v>343</v>
      </c>
      <c r="L29" s="88" t="s">
        <v>309</v>
      </c>
      <c r="M29" s="84" t="str" cm="1">
        <f t="array" ref="M29:O29">_xlfn.TEXTSPLIT(_xlfn.CONCAT(P29,",",P29,",",IF(P29="N/A","Automatisk bedömning","")),",")</f>
        <v>N/A</v>
      </c>
      <c r="N29" s="137" t="str">
        <v>N/A</v>
      </c>
      <c r="O29" s="91" t="str">
        <v>Automatisk bedömning</v>
      </c>
      <c r="P29" s="85" t="str">
        <f t="shared" si="0"/>
        <v>N/A</v>
      </c>
      <c r="Q29" s="125" t="b">
        <f>IF(ISNUMBER(SEARCH('Steg 0'!$C$3,K29)),TRUE,FALSE)</f>
        <v>0</v>
      </c>
      <c r="R29" t="b">
        <f>IF(ISNUMBER(SEARCH('Steg 1'!$J$3,F29)),TRUE,FALSE)</f>
        <v>1</v>
      </c>
      <c r="S29" t="b">
        <f>IF(ISNUMBER(SEARCH('Steg 1'!$K$3,G29)),TRUE,FALSE)</f>
        <v>0</v>
      </c>
      <c r="T29" t="b">
        <f>IF(ISNUMBER(SEARCH('Steg 1'!$L$3,H29)),TRUE,FALSE)</f>
        <v>0</v>
      </c>
      <c r="U29" t="b">
        <f>IF(ISNUMBER(SEARCH('Steg 1'!$M$3,I29)),TRUE,FALSE)</f>
        <v>0</v>
      </c>
      <c r="V29" t="b">
        <f>IF(AND('Steg 0'!$C$7="Nej",J29="Ja"),FALSE,TRUE)</f>
        <v>1</v>
      </c>
      <c r="W29" t="b">
        <f>IF(AND(L29="Ja",'Steg 0'!$C$12&lt;&gt;"GDPR"),FALSE,TRUE)</f>
        <v>1</v>
      </c>
    </row>
    <row r="30" spans="1:23" ht="46">
      <c r="A30" s="86" t="s">
        <v>413</v>
      </c>
      <c r="B30" s="87" t="s">
        <v>405</v>
      </c>
      <c r="C30" s="88" t="s">
        <v>373</v>
      </c>
      <c r="D30" s="88" t="s">
        <v>414</v>
      </c>
      <c r="E30" s="88" t="s">
        <v>415</v>
      </c>
      <c r="F30" s="114" t="s">
        <v>314</v>
      </c>
      <c r="G30" s="114" t="s">
        <v>335</v>
      </c>
      <c r="H30" s="114" t="s">
        <v>335</v>
      </c>
      <c r="I30" s="114" t="s">
        <v>335</v>
      </c>
      <c r="J30" s="91" t="s">
        <v>120</v>
      </c>
      <c r="K30" s="88" t="s">
        <v>343</v>
      </c>
      <c r="L30" s="88" t="s">
        <v>309</v>
      </c>
      <c r="M30" s="84" t="str" cm="1">
        <f t="array" ref="M30:O30">_xlfn.TEXTSPLIT(_xlfn.CONCAT(P30,",",P30,",",IF(P30="N/A","Automatisk bedömning","")),",")</f>
        <v>N/A</v>
      </c>
      <c r="N30" s="137" t="str">
        <v>N/A</v>
      </c>
      <c r="O30" s="88" t="str">
        <v>Automatisk bedömning</v>
      </c>
      <c r="P30" s="85" t="str">
        <f t="shared" si="0"/>
        <v>N/A</v>
      </c>
      <c r="Q30" s="125" t="b">
        <f>IF(ISNUMBER(SEARCH('Steg 0'!$C$3,K30)),TRUE,FALSE)</f>
        <v>0</v>
      </c>
      <c r="R30" t="b">
        <f>IF(ISNUMBER(SEARCH('Steg 1'!$J$3,F30)),TRUE,FALSE)</f>
        <v>1</v>
      </c>
      <c r="S30" t="b">
        <f>IF(ISNUMBER(SEARCH('Steg 1'!$K$3,G30)),TRUE,FALSE)</f>
        <v>0</v>
      </c>
      <c r="T30" t="b">
        <f>IF(ISNUMBER(SEARCH('Steg 1'!$L$3,H30)),TRUE,FALSE)</f>
        <v>0</v>
      </c>
      <c r="U30" t="b">
        <f>IF(ISNUMBER(SEARCH('Steg 1'!$M$3,I30)),TRUE,FALSE)</f>
        <v>0</v>
      </c>
      <c r="V30" t="b">
        <f>IF(AND('Steg 0'!$C$7="Nej",J30="Ja"),FALSE,TRUE)</f>
        <v>1</v>
      </c>
      <c r="W30" t="b">
        <f>IF(AND(L30="Ja",'Steg 0'!$C$12&lt;&gt;"GDPR"),FALSE,TRUE)</f>
        <v>1</v>
      </c>
    </row>
    <row r="31" spans="1:23" ht="103.5">
      <c r="A31" s="89" t="s">
        <v>416</v>
      </c>
      <c r="B31" s="90" t="s">
        <v>405</v>
      </c>
      <c r="C31" s="91" t="s">
        <v>410</v>
      </c>
      <c r="D31" s="91" t="s">
        <v>411</v>
      </c>
      <c r="E31" s="91" t="s">
        <v>417</v>
      </c>
      <c r="F31" s="114">
        <v>1.2</v>
      </c>
      <c r="G31" s="114" t="s">
        <v>335</v>
      </c>
      <c r="H31" s="114" t="s">
        <v>335</v>
      </c>
      <c r="I31" s="114" t="s">
        <v>335</v>
      </c>
      <c r="J31" s="91" t="s">
        <v>120</v>
      </c>
      <c r="K31" s="88" t="s">
        <v>418</v>
      </c>
      <c r="L31" s="88" t="s">
        <v>309</v>
      </c>
      <c r="M31" s="84" t="str" cm="1">
        <f t="array" ref="M31:O31">_xlfn.TEXTSPLIT(_xlfn.CONCAT(P31,",",P31,",",IF(P31="N/A","Automatisk bedömning","")),",")</f>
        <v>N/A</v>
      </c>
      <c r="N31" s="137" t="str">
        <v>N/A</v>
      </c>
      <c r="O31" s="91" t="str">
        <v>Automatisk bedömning</v>
      </c>
      <c r="P31" s="85" t="str">
        <f t="shared" si="0"/>
        <v>N/A</v>
      </c>
      <c r="Q31" s="125" t="b">
        <f>IF(ISNUMBER(SEARCH('Steg 0'!$C$3,K31)),TRUE,FALSE)</f>
        <v>0</v>
      </c>
      <c r="R31" t="b">
        <f>IF(ISNUMBER(SEARCH('Steg 1'!$J$3,F31)),TRUE,FALSE)</f>
        <v>0</v>
      </c>
      <c r="S31" t="b">
        <f>IF(ISNUMBER(SEARCH('Steg 1'!$K$3,G31)),TRUE,FALSE)</f>
        <v>0</v>
      </c>
      <c r="T31" t="b">
        <f>IF(ISNUMBER(SEARCH('Steg 1'!$L$3,H31)),TRUE,FALSE)</f>
        <v>0</v>
      </c>
      <c r="U31" t="b">
        <f>IF(ISNUMBER(SEARCH('Steg 1'!$M$3,I31)),TRUE,FALSE)</f>
        <v>0</v>
      </c>
      <c r="V31" t="b">
        <f>IF(AND('Steg 0'!$C$7="Nej",J31="Ja"),FALSE,TRUE)</f>
        <v>1</v>
      </c>
      <c r="W31" t="b">
        <f>IF(AND(L31="Ja",'Steg 0'!$C$12&lt;&gt;"GDPR"),FALSE,TRUE)</f>
        <v>1</v>
      </c>
    </row>
    <row r="32" spans="1:23" ht="103.5">
      <c r="A32" s="89" t="s">
        <v>419</v>
      </c>
      <c r="B32" s="90" t="s">
        <v>405</v>
      </c>
      <c r="C32" s="91" t="s">
        <v>410</v>
      </c>
      <c r="D32" s="91" t="s">
        <v>411</v>
      </c>
      <c r="E32" s="91" t="s">
        <v>420</v>
      </c>
      <c r="F32" s="114">
        <v>3.4</v>
      </c>
      <c r="G32" s="114" t="s">
        <v>335</v>
      </c>
      <c r="H32" s="114" t="s">
        <v>335</v>
      </c>
      <c r="I32" s="114" t="s">
        <v>335</v>
      </c>
      <c r="J32" s="91" t="s">
        <v>120</v>
      </c>
      <c r="K32" s="88" t="s">
        <v>418</v>
      </c>
      <c r="L32" s="88" t="s">
        <v>309</v>
      </c>
      <c r="M32" s="84" t="str" cm="1">
        <f t="array" ref="M32:O32">_xlfn.TEXTSPLIT(_xlfn.CONCAT(P32,",",P32,",",IF(P32="N/A","Automatisk bedömning","")),",")</f>
        <v>N/A</v>
      </c>
      <c r="N32" s="137" t="str">
        <v>N/A</v>
      </c>
      <c r="O32" s="91" t="str">
        <v>Automatisk bedömning</v>
      </c>
      <c r="P32" s="85" t="str">
        <f t="shared" si="0"/>
        <v>N/A</v>
      </c>
      <c r="Q32" s="125" t="b">
        <f>IF(ISNUMBER(SEARCH('Steg 0'!$C$3,K32)),TRUE,FALSE)</f>
        <v>0</v>
      </c>
      <c r="R32" t="b">
        <f>IF(ISNUMBER(SEARCH('Steg 1'!$J$3,F32)),TRUE,FALSE)</f>
        <v>1</v>
      </c>
      <c r="S32" t="b">
        <f>IF(ISNUMBER(SEARCH('Steg 1'!$K$3,G32)),TRUE,FALSE)</f>
        <v>0</v>
      </c>
      <c r="T32" t="b">
        <f>IF(ISNUMBER(SEARCH('Steg 1'!$L$3,H32)),TRUE,FALSE)</f>
        <v>0</v>
      </c>
      <c r="U32" t="b">
        <f>IF(ISNUMBER(SEARCH('Steg 1'!$M$3,I32)),TRUE,FALSE)</f>
        <v>0</v>
      </c>
      <c r="V32" t="b">
        <f>IF(AND('Steg 0'!$C$7="Nej",J32="Ja"),FALSE,TRUE)</f>
        <v>1</v>
      </c>
      <c r="W32" t="b">
        <f>IF(AND(L32="Ja",'Steg 0'!$C$12&lt;&gt;"GDPR"),FALSE,TRUE)</f>
        <v>1</v>
      </c>
    </row>
    <row r="33" spans="1:23" ht="103.5">
      <c r="A33" s="89" t="s">
        <v>421</v>
      </c>
      <c r="B33" s="90" t="s">
        <v>405</v>
      </c>
      <c r="C33" s="91" t="s">
        <v>410</v>
      </c>
      <c r="D33" s="91" t="s">
        <v>411</v>
      </c>
      <c r="E33" s="91" t="s">
        <v>422</v>
      </c>
      <c r="F33" s="114" t="s">
        <v>314</v>
      </c>
      <c r="G33" s="114" t="s">
        <v>314</v>
      </c>
      <c r="H33" s="114" t="s">
        <v>314</v>
      </c>
      <c r="I33" s="114" t="s">
        <v>314</v>
      </c>
      <c r="J33" s="91" t="s">
        <v>120</v>
      </c>
      <c r="K33" s="88" t="s">
        <v>418</v>
      </c>
      <c r="L33" s="88" t="s">
        <v>309</v>
      </c>
      <c r="M33" s="84" t="str" cm="1">
        <f t="array" ref="M33:O33">_xlfn.TEXTSPLIT(_xlfn.CONCAT(P33,",",P33,",",IF(P33="N/A","Automatisk bedömning","")),",")</f>
        <v>N/A</v>
      </c>
      <c r="N33" s="137" t="str">
        <v>N/A</v>
      </c>
      <c r="O33" s="91" t="str">
        <v>Automatisk bedömning</v>
      </c>
      <c r="P33" s="85" t="str">
        <f t="shared" si="0"/>
        <v>N/A</v>
      </c>
      <c r="Q33" s="125" t="b">
        <f>IF(ISNUMBER(SEARCH('Steg 0'!$C$3,K33)),TRUE,FALSE)</f>
        <v>0</v>
      </c>
      <c r="R33" t="b">
        <f>IF(ISNUMBER(SEARCH('Steg 1'!$J$3,F33)),TRUE,FALSE)</f>
        <v>1</v>
      </c>
      <c r="S33" t="b">
        <f>IF(ISNUMBER(SEARCH('Steg 1'!$K$3,G33)),TRUE,FALSE)</f>
        <v>1</v>
      </c>
      <c r="T33" t="b">
        <f>IF(ISNUMBER(SEARCH('Steg 1'!$L$3,H33)),TRUE,FALSE)</f>
        <v>1</v>
      </c>
      <c r="U33" t="b">
        <f>IF(ISNUMBER(SEARCH('Steg 1'!$M$3,I33)),TRUE,FALSE)</f>
        <v>1</v>
      </c>
      <c r="V33" t="b">
        <f>IF(AND('Steg 0'!$C$7="Nej",J33="Ja"),FALSE,TRUE)</f>
        <v>1</v>
      </c>
      <c r="W33" t="b">
        <f>IF(AND(L33="Ja",'Steg 0'!$C$12&lt;&gt;"GDPR"),FALSE,TRUE)</f>
        <v>1</v>
      </c>
    </row>
    <row r="34" spans="1:23" ht="103.5">
      <c r="A34" s="86" t="s">
        <v>423</v>
      </c>
      <c r="B34" s="87" t="s">
        <v>405</v>
      </c>
      <c r="C34" s="88" t="s">
        <v>410</v>
      </c>
      <c r="D34" s="88" t="s">
        <v>411</v>
      </c>
      <c r="E34" s="88" t="s">
        <v>424</v>
      </c>
      <c r="F34" s="114" t="s">
        <v>314</v>
      </c>
      <c r="G34" s="114" t="s">
        <v>314</v>
      </c>
      <c r="H34" s="114" t="s">
        <v>314</v>
      </c>
      <c r="I34" s="114" t="s">
        <v>314</v>
      </c>
      <c r="J34" s="91" t="s">
        <v>120</v>
      </c>
      <c r="K34" s="88" t="s">
        <v>418</v>
      </c>
      <c r="L34" s="88" t="s">
        <v>309</v>
      </c>
      <c r="M34" s="84" t="str" cm="1">
        <f t="array" ref="M34:O34">_xlfn.TEXTSPLIT(_xlfn.CONCAT(P34,",",P34,",",IF(P34="N/A","Automatisk bedömning","")),",")</f>
        <v>N/A</v>
      </c>
      <c r="N34" s="137" t="str">
        <v>N/A</v>
      </c>
      <c r="O34" s="88" t="str">
        <v>Automatisk bedömning</v>
      </c>
      <c r="P34" s="85" t="str">
        <f t="shared" si="0"/>
        <v>N/A</v>
      </c>
      <c r="Q34" s="125" t="b">
        <f>IF(ISNUMBER(SEARCH('Steg 0'!$C$3,K34)),TRUE,FALSE)</f>
        <v>0</v>
      </c>
      <c r="R34" t="b">
        <f>IF(ISNUMBER(SEARCH('Steg 1'!$J$3,F34)),TRUE,FALSE)</f>
        <v>1</v>
      </c>
      <c r="S34" t="b">
        <f>IF(ISNUMBER(SEARCH('Steg 1'!$K$3,G34)),TRUE,FALSE)</f>
        <v>1</v>
      </c>
      <c r="T34" t="b">
        <f>IF(ISNUMBER(SEARCH('Steg 1'!$L$3,H34)),TRUE,FALSE)</f>
        <v>1</v>
      </c>
      <c r="U34" t="b">
        <f>IF(ISNUMBER(SEARCH('Steg 1'!$M$3,I34)),TRUE,FALSE)</f>
        <v>1</v>
      </c>
      <c r="V34" t="b">
        <f>IF(AND('Steg 0'!$C$7="Nej",J34="Ja"),FALSE,TRUE)</f>
        <v>1</v>
      </c>
      <c r="W34" t="b">
        <f>IF(AND(L34="Ja",'Steg 0'!$C$12&lt;&gt;"GDPR"),FALSE,TRUE)</f>
        <v>1</v>
      </c>
    </row>
    <row r="35" spans="1:23" ht="103.5">
      <c r="A35" s="89" t="s">
        <v>425</v>
      </c>
      <c r="B35" s="90" t="s">
        <v>405</v>
      </c>
      <c r="C35" s="91" t="s">
        <v>410</v>
      </c>
      <c r="D35" s="91" t="s">
        <v>411</v>
      </c>
      <c r="E35" s="91" t="s">
        <v>426</v>
      </c>
      <c r="F35" s="114" t="s">
        <v>314</v>
      </c>
      <c r="G35" s="114" t="s">
        <v>314</v>
      </c>
      <c r="H35" s="114" t="s">
        <v>314</v>
      </c>
      <c r="I35" s="114" t="s">
        <v>314</v>
      </c>
      <c r="J35" s="91" t="s">
        <v>120</v>
      </c>
      <c r="K35" s="88" t="s">
        <v>418</v>
      </c>
      <c r="L35" s="88" t="s">
        <v>309</v>
      </c>
      <c r="M35" s="84" t="str" cm="1">
        <f t="array" ref="M35:O35">_xlfn.TEXTSPLIT(_xlfn.CONCAT(P35,",",P35,",",IF(P35="N/A","Automatisk bedömning","")),",")</f>
        <v>N/A</v>
      </c>
      <c r="N35" s="137" t="str">
        <v>N/A</v>
      </c>
      <c r="O35" s="91" t="str">
        <v>Automatisk bedömning</v>
      </c>
      <c r="P35" s="85" t="str">
        <f t="shared" si="0"/>
        <v>N/A</v>
      </c>
      <c r="Q35" s="125" t="b">
        <f>IF(ISNUMBER(SEARCH('Steg 0'!$C$3,K35)),TRUE,FALSE)</f>
        <v>0</v>
      </c>
      <c r="R35" t="b">
        <f>IF(ISNUMBER(SEARCH('Steg 1'!$J$3,F35)),TRUE,FALSE)</f>
        <v>1</v>
      </c>
      <c r="S35" t="b">
        <f>IF(ISNUMBER(SEARCH('Steg 1'!$K$3,G35)),TRUE,FALSE)</f>
        <v>1</v>
      </c>
      <c r="T35" t="b">
        <f>IF(ISNUMBER(SEARCH('Steg 1'!$L$3,H35)),TRUE,FALSE)</f>
        <v>1</v>
      </c>
      <c r="U35" t="b">
        <f>IF(ISNUMBER(SEARCH('Steg 1'!$M$3,I35)),TRUE,FALSE)</f>
        <v>1</v>
      </c>
      <c r="V35" t="b">
        <f>IF(AND('Steg 0'!$C$7="Nej",J35="Ja"),FALSE,TRUE)</f>
        <v>1</v>
      </c>
      <c r="W35" t="b">
        <f>IF(AND(L35="Ja",'Steg 0'!$C$12&lt;&gt;"GDPR"),FALSE,TRUE)</f>
        <v>1</v>
      </c>
    </row>
    <row r="36" spans="1:23" ht="103.5">
      <c r="A36" s="86" t="s">
        <v>427</v>
      </c>
      <c r="B36" s="87" t="s">
        <v>405</v>
      </c>
      <c r="C36" s="88" t="s">
        <v>410</v>
      </c>
      <c r="D36" s="88" t="s">
        <v>411</v>
      </c>
      <c r="E36" s="88" t="s">
        <v>428</v>
      </c>
      <c r="F36" s="114" t="s">
        <v>335</v>
      </c>
      <c r="G36" s="114" t="s">
        <v>335</v>
      </c>
      <c r="H36" s="114" t="s">
        <v>335</v>
      </c>
      <c r="I36" s="114" t="s">
        <v>335</v>
      </c>
      <c r="J36" s="91" t="s">
        <v>120</v>
      </c>
      <c r="K36" s="88" t="s">
        <v>418</v>
      </c>
      <c r="L36" s="88" t="s">
        <v>309</v>
      </c>
      <c r="M36" s="84" t="str" cm="1">
        <f t="array" ref="M36:O36">_xlfn.TEXTSPLIT(_xlfn.CONCAT(P36,",",P36,",",IF(P36="N/A","Automatisk bedömning","")),",")</f>
        <v>N/A</v>
      </c>
      <c r="N36" s="137" t="str">
        <v>N/A</v>
      </c>
      <c r="O36" s="88" t="str">
        <v>Automatisk bedömning</v>
      </c>
      <c r="P36" s="85" t="str">
        <f t="shared" si="0"/>
        <v>N/A</v>
      </c>
      <c r="Q36" s="125" t="b">
        <f>IF(ISNUMBER(SEARCH('Steg 0'!$C$3,K36)),TRUE,FALSE)</f>
        <v>0</v>
      </c>
      <c r="R36" t="b">
        <f>IF(ISNUMBER(SEARCH('Steg 1'!$J$3,F36)),TRUE,FALSE)</f>
        <v>0</v>
      </c>
      <c r="S36" t="b">
        <f>IF(ISNUMBER(SEARCH('Steg 1'!$K$3,G36)),TRUE,FALSE)</f>
        <v>0</v>
      </c>
      <c r="T36" t="b">
        <f>IF(ISNUMBER(SEARCH('Steg 1'!$L$3,H36)),TRUE,FALSE)</f>
        <v>0</v>
      </c>
      <c r="U36" t="b">
        <f>IF(ISNUMBER(SEARCH('Steg 1'!$M$3,I36)),TRUE,FALSE)</f>
        <v>0</v>
      </c>
      <c r="V36" t="b">
        <f>IF(AND('Steg 0'!$C$7="Nej",J36="Ja"),FALSE,TRUE)</f>
        <v>1</v>
      </c>
      <c r="W36" t="b">
        <f>IF(AND(L36="Ja",'Steg 0'!$C$12&lt;&gt;"GDPR"),FALSE,TRUE)</f>
        <v>1</v>
      </c>
    </row>
    <row r="37" spans="1:23" ht="218.5">
      <c r="A37" s="89" t="s">
        <v>429</v>
      </c>
      <c r="B37" s="90" t="s">
        <v>405</v>
      </c>
      <c r="C37" s="91" t="s">
        <v>410</v>
      </c>
      <c r="D37" s="91" t="s">
        <v>430</v>
      </c>
      <c r="E37" s="91" t="s">
        <v>431</v>
      </c>
      <c r="F37" s="114" t="s">
        <v>335</v>
      </c>
      <c r="G37" s="114" t="s">
        <v>335</v>
      </c>
      <c r="H37" s="114" t="s">
        <v>314</v>
      </c>
      <c r="I37" s="114" t="s">
        <v>314</v>
      </c>
      <c r="J37" s="91" t="s">
        <v>120</v>
      </c>
      <c r="K37" s="88" t="s">
        <v>418</v>
      </c>
      <c r="L37" s="88" t="s">
        <v>309</v>
      </c>
      <c r="M37" s="84" t="str" cm="1">
        <f t="array" ref="M37:O37">_xlfn.TEXTSPLIT(_xlfn.CONCAT(P37,",",P37,",",IF(P37="N/A","Automatisk bedömning","")),",")</f>
        <v>N/A</v>
      </c>
      <c r="N37" s="137" t="str">
        <v>N/A</v>
      </c>
      <c r="O37" s="91" t="str">
        <v>Automatisk bedömning</v>
      </c>
      <c r="P37" s="85" t="str">
        <f t="shared" si="0"/>
        <v>N/A</v>
      </c>
      <c r="Q37" s="125" t="b">
        <f>IF(ISNUMBER(SEARCH('Steg 0'!$C$3,K37)),TRUE,FALSE)</f>
        <v>0</v>
      </c>
      <c r="R37" t="b">
        <f>IF(ISNUMBER(SEARCH('Steg 1'!$J$3,F37)),TRUE,FALSE)</f>
        <v>0</v>
      </c>
      <c r="S37" t="b">
        <f>IF(ISNUMBER(SEARCH('Steg 1'!$K$3,G37)),TRUE,FALSE)</f>
        <v>0</v>
      </c>
      <c r="T37" t="b">
        <f>IF(ISNUMBER(SEARCH('Steg 1'!$L$3,H37)),TRUE,FALSE)</f>
        <v>1</v>
      </c>
      <c r="U37" t="b">
        <f>IF(ISNUMBER(SEARCH('Steg 1'!$M$3,I37)),TRUE,FALSE)</f>
        <v>1</v>
      </c>
      <c r="V37" t="b">
        <f>IF(AND('Steg 0'!$C$7="Nej",J37="Ja"),FALSE,TRUE)</f>
        <v>1</v>
      </c>
      <c r="W37" t="b">
        <f>IF(AND(L37="Ja",'Steg 0'!$C$12&lt;&gt;"GDPR"),FALSE,TRUE)</f>
        <v>1</v>
      </c>
    </row>
    <row r="38" spans="1:23" ht="379.5">
      <c r="A38" s="89" t="s">
        <v>432</v>
      </c>
      <c r="B38" s="90" t="s">
        <v>405</v>
      </c>
      <c r="C38" s="91" t="s">
        <v>410</v>
      </c>
      <c r="D38" s="91" t="s">
        <v>433</v>
      </c>
      <c r="E38" s="91" t="s">
        <v>434</v>
      </c>
      <c r="F38" s="114" t="s">
        <v>335</v>
      </c>
      <c r="G38" s="114" t="s">
        <v>335</v>
      </c>
      <c r="H38" s="114" t="s">
        <v>335</v>
      </c>
      <c r="I38" s="114" t="s">
        <v>335</v>
      </c>
      <c r="J38" s="91" t="s">
        <v>120</v>
      </c>
      <c r="K38" s="88" t="s">
        <v>343</v>
      </c>
      <c r="L38" s="88" t="s">
        <v>309</v>
      </c>
      <c r="M38" s="84" t="str" cm="1">
        <f t="array" ref="M38:O38">_xlfn.TEXTSPLIT(_xlfn.CONCAT(P38,",",P38,",",IF(P38="N/A","Automatisk bedömning","")),",")</f>
        <v>N/A</v>
      </c>
      <c r="N38" s="137" t="str">
        <v>N/A</v>
      </c>
      <c r="O38" s="91" t="str">
        <v>Automatisk bedömning</v>
      </c>
      <c r="P38" s="85" t="str">
        <f t="shared" si="0"/>
        <v>N/A</v>
      </c>
      <c r="Q38" s="125" t="b">
        <f>IF(ISNUMBER(SEARCH('Steg 0'!$C$3,K38)),TRUE,FALSE)</f>
        <v>0</v>
      </c>
      <c r="R38" t="b">
        <f>IF(ISNUMBER(SEARCH('Steg 1'!$J$3,F38)),TRUE,FALSE)</f>
        <v>0</v>
      </c>
      <c r="S38" t="b">
        <f>IF(ISNUMBER(SEARCH('Steg 1'!$K$3,G38)),TRUE,FALSE)</f>
        <v>0</v>
      </c>
      <c r="T38" t="b">
        <f>IF(ISNUMBER(SEARCH('Steg 1'!$L$3,H38)),TRUE,FALSE)</f>
        <v>0</v>
      </c>
      <c r="U38" t="b">
        <f>IF(ISNUMBER(SEARCH('Steg 1'!$M$3,I38)),TRUE,FALSE)</f>
        <v>0</v>
      </c>
      <c r="V38" t="b">
        <f>IF(AND('Steg 0'!$C$7="Nej",J38="Ja"),FALSE,TRUE)</f>
        <v>1</v>
      </c>
      <c r="W38" t="b">
        <f>IF(AND(L38="Ja",'Steg 0'!$C$12&lt;&gt;"GDPR"),FALSE,TRUE)</f>
        <v>1</v>
      </c>
    </row>
    <row r="39" spans="1:23" ht="57.5">
      <c r="A39" s="86" t="s">
        <v>435</v>
      </c>
      <c r="B39" s="87" t="s">
        <v>405</v>
      </c>
      <c r="C39" s="88" t="s">
        <v>436</v>
      </c>
      <c r="D39" s="88" t="s">
        <v>437</v>
      </c>
      <c r="E39" s="88" t="s">
        <v>438</v>
      </c>
      <c r="F39" s="114" t="s">
        <v>335</v>
      </c>
      <c r="G39" s="114" t="s">
        <v>335</v>
      </c>
      <c r="H39" s="114" t="s">
        <v>335</v>
      </c>
      <c r="I39" s="114" t="s">
        <v>335</v>
      </c>
      <c r="J39" s="91" t="s">
        <v>120</v>
      </c>
      <c r="K39" s="88" t="s">
        <v>360</v>
      </c>
      <c r="L39" s="88" t="s">
        <v>309</v>
      </c>
      <c r="M39" s="84" t="str" cm="1">
        <f t="array" ref="M39:O39">_xlfn.TEXTSPLIT(_xlfn.CONCAT(P39,",",P39,",",IF(P39="N/A","Automatisk bedömning","")),",")</f>
        <v>N/A</v>
      </c>
      <c r="N39" s="137" t="str">
        <v>N/A</v>
      </c>
      <c r="O39" s="88" t="str">
        <v>Automatisk bedömning</v>
      </c>
      <c r="P39" s="85" t="str">
        <f t="shared" si="0"/>
        <v>N/A</v>
      </c>
      <c r="Q39" s="125" t="b">
        <f>IF(ISNUMBER(SEARCH('Steg 0'!$C$3,K39)),TRUE,FALSE)</f>
        <v>0</v>
      </c>
      <c r="R39" t="b">
        <f>IF(ISNUMBER(SEARCH('Steg 1'!$J$3,F39)),TRUE,FALSE)</f>
        <v>0</v>
      </c>
      <c r="S39" t="b">
        <f>IF(ISNUMBER(SEARCH('Steg 1'!$K$3,G39)),TRUE,FALSE)</f>
        <v>0</v>
      </c>
      <c r="T39" t="b">
        <f>IF(ISNUMBER(SEARCH('Steg 1'!$L$3,H39)),TRUE,FALSE)</f>
        <v>0</v>
      </c>
      <c r="U39" t="b">
        <f>IF(ISNUMBER(SEARCH('Steg 1'!$M$3,I39)),TRUE,FALSE)</f>
        <v>0</v>
      </c>
      <c r="V39" t="b">
        <f>IF(AND('Steg 0'!$C$7="Nej",J39="Ja"),FALSE,TRUE)</f>
        <v>1</v>
      </c>
      <c r="W39" t="b">
        <f>IF(AND(L39="Ja",'Steg 0'!$C$12&lt;&gt;"GDPR"),FALSE,TRUE)</f>
        <v>1</v>
      </c>
    </row>
    <row r="40" spans="1:23" ht="80.5">
      <c r="A40" s="89" t="s">
        <v>439</v>
      </c>
      <c r="B40" s="90" t="s">
        <v>405</v>
      </c>
      <c r="C40" s="91" t="s">
        <v>440</v>
      </c>
      <c r="D40" s="91" t="s">
        <v>441</v>
      </c>
      <c r="E40" s="91" t="s">
        <v>442</v>
      </c>
      <c r="F40" s="114" t="s">
        <v>335</v>
      </c>
      <c r="G40" s="114" t="s">
        <v>335</v>
      </c>
      <c r="H40" s="114" t="s">
        <v>335</v>
      </c>
      <c r="I40" s="114" t="s">
        <v>335</v>
      </c>
      <c r="J40" s="91" t="s">
        <v>120</v>
      </c>
      <c r="K40" s="88" t="s">
        <v>360</v>
      </c>
      <c r="L40" s="88" t="s">
        <v>309</v>
      </c>
      <c r="M40" s="84" t="str" cm="1">
        <f t="array" ref="M40:O40">_xlfn.TEXTSPLIT(_xlfn.CONCAT(P40,",",P40,",",IF(P40="N/A","Automatisk bedömning","")),",")</f>
        <v>N/A</v>
      </c>
      <c r="N40" s="137" t="str">
        <v>N/A</v>
      </c>
      <c r="O40" s="91" t="str">
        <v>Automatisk bedömning</v>
      </c>
      <c r="P40" s="85" t="str">
        <f t="shared" si="0"/>
        <v>N/A</v>
      </c>
      <c r="Q40" s="125" t="b">
        <f>IF(ISNUMBER(SEARCH('Steg 0'!$C$3,K40)),TRUE,FALSE)</f>
        <v>0</v>
      </c>
      <c r="R40" t="b">
        <f>IF(ISNUMBER(SEARCH('Steg 1'!$J$3,F40)),TRUE,FALSE)</f>
        <v>0</v>
      </c>
      <c r="S40" t="b">
        <f>IF(ISNUMBER(SEARCH('Steg 1'!$K$3,G40)),TRUE,FALSE)</f>
        <v>0</v>
      </c>
      <c r="T40" t="b">
        <f>IF(ISNUMBER(SEARCH('Steg 1'!$L$3,H40)),TRUE,FALSE)</f>
        <v>0</v>
      </c>
      <c r="U40" t="b">
        <f>IF(ISNUMBER(SEARCH('Steg 1'!$M$3,I40)),TRUE,FALSE)</f>
        <v>0</v>
      </c>
      <c r="V40" t="b">
        <f>IF(AND('Steg 0'!$C$7="Nej",J40="Ja"),FALSE,TRUE)</f>
        <v>1</v>
      </c>
      <c r="W40" t="b">
        <f>IF(AND(L40="Ja",'Steg 0'!$C$12&lt;&gt;"GDPR"),FALSE,TRUE)</f>
        <v>1</v>
      </c>
    </row>
    <row r="41" spans="1:23" ht="149.5">
      <c r="A41" s="86" t="s">
        <v>443</v>
      </c>
      <c r="B41" s="87" t="s">
        <v>444</v>
      </c>
      <c r="C41" s="88" t="s">
        <v>436</v>
      </c>
      <c r="D41" s="88" t="s">
        <v>437</v>
      </c>
      <c r="E41" s="88" t="s">
        <v>445</v>
      </c>
      <c r="F41" s="114" t="s">
        <v>335</v>
      </c>
      <c r="G41" s="114" t="s">
        <v>335</v>
      </c>
      <c r="H41" s="114" t="s">
        <v>335</v>
      </c>
      <c r="I41" s="114" t="s">
        <v>335</v>
      </c>
      <c r="J41" s="91" t="s">
        <v>120</v>
      </c>
      <c r="K41" s="88" t="s">
        <v>360</v>
      </c>
      <c r="L41" s="88" t="s">
        <v>309</v>
      </c>
      <c r="M41" s="84" t="str" cm="1">
        <f t="array" ref="M41:O41">_xlfn.TEXTSPLIT(_xlfn.CONCAT(P41,",",P41,",",IF(P41="N/A","Automatisk bedömning","")),",")</f>
        <v>N/A</v>
      </c>
      <c r="N41" s="137" t="str">
        <v>N/A</v>
      </c>
      <c r="O41" s="88" t="str">
        <v>Automatisk bedömning</v>
      </c>
      <c r="P41" s="85" t="str">
        <f t="shared" si="0"/>
        <v>N/A</v>
      </c>
      <c r="Q41" s="125" t="b">
        <f>IF(ISNUMBER(SEARCH('Steg 0'!$C$3,K41)),TRUE,FALSE)</f>
        <v>0</v>
      </c>
      <c r="R41" t="b">
        <f>IF(ISNUMBER(SEARCH('Steg 1'!$J$3,F41)),TRUE,FALSE)</f>
        <v>0</v>
      </c>
      <c r="S41" t="b">
        <f>IF(ISNUMBER(SEARCH('Steg 1'!$K$3,G41)),TRUE,FALSE)</f>
        <v>0</v>
      </c>
      <c r="T41" t="b">
        <f>IF(ISNUMBER(SEARCH('Steg 1'!$L$3,H41)),TRUE,FALSE)</f>
        <v>0</v>
      </c>
      <c r="U41" t="b">
        <f>IF(ISNUMBER(SEARCH('Steg 1'!$M$3,I41)),TRUE,FALSE)</f>
        <v>0</v>
      </c>
      <c r="V41" t="b">
        <f>IF(AND('Steg 0'!$C$7="Nej",J41="Ja"),FALSE,TRUE)</f>
        <v>1</v>
      </c>
      <c r="W41" t="b">
        <f>IF(AND(L41="Ja",'Steg 0'!$C$12&lt;&gt;"GDPR"),FALSE,TRUE)</f>
        <v>1</v>
      </c>
    </row>
    <row r="42" spans="1:23" ht="57.5">
      <c r="A42" s="89" t="s">
        <v>446</v>
      </c>
      <c r="B42" s="90" t="s">
        <v>444</v>
      </c>
      <c r="C42" s="91" t="s">
        <v>436</v>
      </c>
      <c r="D42" s="91" t="s">
        <v>437</v>
      </c>
      <c r="E42" s="91" t="s">
        <v>447</v>
      </c>
      <c r="F42" s="114" t="s">
        <v>335</v>
      </c>
      <c r="G42" s="114" t="s">
        <v>335</v>
      </c>
      <c r="H42" s="114" t="s">
        <v>335</v>
      </c>
      <c r="I42" s="114" t="s">
        <v>335</v>
      </c>
      <c r="J42" s="91" t="s">
        <v>120</v>
      </c>
      <c r="K42" s="88" t="s">
        <v>360</v>
      </c>
      <c r="L42" s="88" t="s">
        <v>309</v>
      </c>
      <c r="M42" s="84" t="str" cm="1">
        <f t="array" ref="M42:O42">_xlfn.TEXTSPLIT(_xlfn.CONCAT(P42,",",P42,",",IF(P42="N/A","Automatisk bedömning","")),",")</f>
        <v>N/A</v>
      </c>
      <c r="N42" s="137" t="str">
        <v>N/A</v>
      </c>
      <c r="O42" s="91" t="str">
        <v>Automatisk bedömning</v>
      </c>
      <c r="P42" s="85" t="str">
        <f t="shared" si="0"/>
        <v>N/A</v>
      </c>
      <c r="Q42" s="125" t="b">
        <f>IF(ISNUMBER(SEARCH('Steg 0'!$C$3,K42)),TRUE,FALSE)</f>
        <v>0</v>
      </c>
      <c r="R42" t="b">
        <f>IF(ISNUMBER(SEARCH('Steg 1'!$J$3,F42)),TRUE,FALSE)</f>
        <v>0</v>
      </c>
      <c r="S42" t="b">
        <f>IF(ISNUMBER(SEARCH('Steg 1'!$K$3,G42)),TRUE,FALSE)</f>
        <v>0</v>
      </c>
      <c r="T42" t="b">
        <f>IF(ISNUMBER(SEARCH('Steg 1'!$L$3,H42)),TRUE,FALSE)</f>
        <v>0</v>
      </c>
      <c r="U42" t="b">
        <f>IF(ISNUMBER(SEARCH('Steg 1'!$M$3,I42)),TRUE,FALSE)</f>
        <v>0</v>
      </c>
      <c r="V42" t="b">
        <f>IF(AND('Steg 0'!$C$7="Nej",J42="Ja"),FALSE,TRUE)</f>
        <v>1</v>
      </c>
      <c r="W42" t="b">
        <f>IF(AND(L42="Ja",'Steg 0'!$C$12&lt;&gt;"GDPR"),FALSE,TRUE)</f>
        <v>1</v>
      </c>
    </row>
    <row r="43" spans="1:23" ht="57.5">
      <c r="A43" s="86" t="s">
        <v>448</v>
      </c>
      <c r="B43" s="87" t="s">
        <v>444</v>
      </c>
      <c r="C43" s="88" t="s">
        <v>436</v>
      </c>
      <c r="D43" s="88" t="s">
        <v>437</v>
      </c>
      <c r="E43" s="88" t="s">
        <v>449</v>
      </c>
      <c r="F43" s="114" t="s">
        <v>335</v>
      </c>
      <c r="G43" s="114" t="s">
        <v>335</v>
      </c>
      <c r="H43" s="114" t="s">
        <v>335</v>
      </c>
      <c r="I43" s="114" t="s">
        <v>335</v>
      </c>
      <c r="J43" s="91" t="s">
        <v>120</v>
      </c>
      <c r="K43" s="88" t="s">
        <v>360</v>
      </c>
      <c r="L43" s="88" t="s">
        <v>309</v>
      </c>
      <c r="M43" s="84" t="str" cm="1">
        <f t="array" ref="M43:O43">_xlfn.TEXTSPLIT(_xlfn.CONCAT(P43,",",P43,",",IF(P43="N/A","Automatisk bedömning","")),",")</f>
        <v>N/A</v>
      </c>
      <c r="N43" s="137" t="str">
        <v>N/A</v>
      </c>
      <c r="O43" s="88" t="str">
        <v>Automatisk bedömning</v>
      </c>
      <c r="P43" s="85" t="str">
        <f t="shared" si="0"/>
        <v>N/A</v>
      </c>
      <c r="Q43" s="125" t="b">
        <f>IF(ISNUMBER(SEARCH('Steg 0'!$C$3,K43)),TRUE,FALSE)</f>
        <v>0</v>
      </c>
      <c r="R43" t="b">
        <f>IF(ISNUMBER(SEARCH('Steg 1'!$J$3,F43)),TRUE,FALSE)</f>
        <v>0</v>
      </c>
      <c r="S43" t="b">
        <f>IF(ISNUMBER(SEARCH('Steg 1'!$K$3,G43)),TRUE,FALSE)</f>
        <v>0</v>
      </c>
      <c r="T43" t="b">
        <f>IF(ISNUMBER(SEARCH('Steg 1'!$L$3,H43)),TRUE,FALSE)</f>
        <v>0</v>
      </c>
      <c r="U43" t="b">
        <f>IF(ISNUMBER(SEARCH('Steg 1'!$M$3,I43)),TRUE,FALSE)</f>
        <v>0</v>
      </c>
      <c r="V43" t="b">
        <f>IF(AND('Steg 0'!$C$7="Nej",J43="Ja"),FALSE,TRUE)</f>
        <v>1</v>
      </c>
      <c r="W43" t="b">
        <f>IF(AND(L43="Ja",'Steg 0'!$C$12&lt;&gt;"GDPR"),FALSE,TRUE)</f>
        <v>1</v>
      </c>
    </row>
    <row r="44" spans="1:23" ht="57.5">
      <c r="A44" s="89" t="s">
        <v>450</v>
      </c>
      <c r="B44" s="90" t="s">
        <v>444</v>
      </c>
      <c r="C44" s="91" t="s">
        <v>436</v>
      </c>
      <c r="D44" s="91" t="s">
        <v>437</v>
      </c>
      <c r="E44" s="91" t="s">
        <v>451</v>
      </c>
      <c r="F44" s="114" t="s">
        <v>335</v>
      </c>
      <c r="G44" s="114" t="s">
        <v>335</v>
      </c>
      <c r="H44" s="114" t="s">
        <v>335</v>
      </c>
      <c r="I44" s="114" t="s">
        <v>335</v>
      </c>
      <c r="J44" s="91" t="s">
        <v>120</v>
      </c>
      <c r="K44" s="88" t="s">
        <v>360</v>
      </c>
      <c r="L44" s="88" t="s">
        <v>309</v>
      </c>
      <c r="M44" s="84" t="str" cm="1">
        <f t="array" ref="M44:O44">_xlfn.TEXTSPLIT(_xlfn.CONCAT(P44,",",P44,",",IF(P44="N/A","Automatisk bedömning","")),",")</f>
        <v>N/A</v>
      </c>
      <c r="N44" s="137" t="str">
        <v>N/A</v>
      </c>
      <c r="O44" s="91" t="str">
        <v>Automatisk bedömning</v>
      </c>
      <c r="P44" s="85" t="str">
        <f t="shared" si="0"/>
        <v>N/A</v>
      </c>
      <c r="Q44" s="125" t="b">
        <f>IF(ISNUMBER(SEARCH('Steg 0'!$C$3,K44)),TRUE,FALSE)</f>
        <v>0</v>
      </c>
      <c r="R44" t="b">
        <f>IF(ISNUMBER(SEARCH('Steg 1'!$J$3,F44)),TRUE,FALSE)</f>
        <v>0</v>
      </c>
      <c r="S44" t="b">
        <f>IF(ISNUMBER(SEARCH('Steg 1'!$K$3,G44)),TRUE,FALSE)</f>
        <v>0</v>
      </c>
      <c r="T44" t="b">
        <f>IF(ISNUMBER(SEARCH('Steg 1'!$L$3,H44)),TRUE,FALSE)</f>
        <v>0</v>
      </c>
      <c r="U44" t="b">
        <f>IF(ISNUMBER(SEARCH('Steg 1'!$M$3,I44)),TRUE,FALSE)</f>
        <v>0</v>
      </c>
      <c r="V44" t="b">
        <f>IF(AND('Steg 0'!$C$7="Nej",J44="Ja"),FALSE,TRUE)</f>
        <v>1</v>
      </c>
      <c r="W44" t="b">
        <f>IF(AND(L44="Ja",'Steg 0'!$C$12&lt;&gt;"GDPR"),FALSE,TRUE)</f>
        <v>1</v>
      </c>
    </row>
    <row r="45" spans="1:23" ht="57.5">
      <c r="A45" s="86" t="s">
        <v>452</v>
      </c>
      <c r="B45" s="87" t="s">
        <v>444</v>
      </c>
      <c r="C45" s="88" t="s">
        <v>436</v>
      </c>
      <c r="D45" s="88" t="s">
        <v>437</v>
      </c>
      <c r="E45" s="88" t="s">
        <v>453</v>
      </c>
      <c r="F45" s="114" t="s">
        <v>335</v>
      </c>
      <c r="G45" s="114" t="s">
        <v>335</v>
      </c>
      <c r="H45" s="114" t="s">
        <v>335</v>
      </c>
      <c r="I45" s="114" t="s">
        <v>335</v>
      </c>
      <c r="J45" s="91" t="s">
        <v>120</v>
      </c>
      <c r="K45" s="88" t="s">
        <v>360</v>
      </c>
      <c r="L45" s="88" t="s">
        <v>309</v>
      </c>
      <c r="M45" s="84" t="str" cm="1">
        <f t="array" ref="M45:O45">_xlfn.TEXTSPLIT(_xlfn.CONCAT(P45,",",P45,",",IF(P45="N/A","Automatisk bedömning","")),",")</f>
        <v>N/A</v>
      </c>
      <c r="N45" s="137" t="str">
        <v>N/A</v>
      </c>
      <c r="O45" s="88" t="str">
        <v>Automatisk bedömning</v>
      </c>
      <c r="P45" s="85" t="str">
        <f t="shared" si="0"/>
        <v>N/A</v>
      </c>
      <c r="Q45" s="125" t="b">
        <f>IF(ISNUMBER(SEARCH('Steg 0'!$C$3,K45)),TRUE,FALSE)</f>
        <v>0</v>
      </c>
      <c r="R45" t="b">
        <f>IF(ISNUMBER(SEARCH('Steg 1'!$J$3,F45)),TRUE,FALSE)</f>
        <v>0</v>
      </c>
      <c r="S45" t="b">
        <f>IF(ISNUMBER(SEARCH('Steg 1'!$K$3,G45)),TRUE,FALSE)</f>
        <v>0</v>
      </c>
      <c r="T45" t="b">
        <f>IF(ISNUMBER(SEARCH('Steg 1'!$L$3,H45)),TRUE,FALSE)</f>
        <v>0</v>
      </c>
      <c r="U45" t="b">
        <f>IF(ISNUMBER(SEARCH('Steg 1'!$M$3,I45)),TRUE,FALSE)</f>
        <v>0</v>
      </c>
      <c r="V45" t="b">
        <f>IF(AND('Steg 0'!$C$7="Nej",J45="Ja"),FALSE,TRUE)</f>
        <v>1</v>
      </c>
      <c r="W45" t="b">
        <f>IF(AND(L45="Ja",'Steg 0'!$C$12&lt;&gt;"GDPR"),FALSE,TRUE)</f>
        <v>1</v>
      </c>
    </row>
    <row r="46" spans="1:23" ht="57.5">
      <c r="A46" s="89" t="s">
        <v>454</v>
      </c>
      <c r="B46" s="90" t="s">
        <v>444</v>
      </c>
      <c r="C46" s="91" t="s">
        <v>436</v>
      </c>
      <c r="D46" s="91" t="s">
        <v>437</v>
      </c>
      <c r="E46" s="91" t="s">
        <v>455</v>
      </c>
      <c r="F46" s="114" t="s">
        <v>314</v>
      </c>
      <c r="G46" s="114" t="s">
        <v>314</v>
      </c>
      <c r="H46" s="114" t="s">
        <v>314</v>
      </c>
      <c r="I46" s="114" t="s">
        <v>335</v>
      </c>
      <c r="J46" s="91" t="s">
        <v>120</v>
      </c>
      <c r="K46" s="88" t="s">
        <v>360</v>
      </c>
      <c r="L46" s="88" t="s">
        <v>309</v>
      </c>
      <c r="M46" s="84" t="str" cm="1">
        <f t="array" ref="M46:O46">_xlfn.TEXTSPLIT(_xlfn.CONCAT(P46,",",P46,",",IF(P46="N/A","Automatisk bedömning","")),",")</f>
        <v>N/A</v>
      </c>
      <c r="N46" s="137" t="str">
        <v>N/A</v>
      </c>
      <c r="O46" s="91" t="str">
        <v>Automatisk bedömning</v>
      </c>
      <c r="P46" s="85" t="str">
        <f t="shared" si="0"/>
        <v>N/A</v>
      </c>
      <c r="Q46" s="125" t="b">
        <f>IF(ISNUMBER(SEARCH('Steg 0'!$C$3,K46)),TRUE,FALSE)</f>
        <v>0</v>
      </c>
      <c r="R46" t="b">
        <f>IF(ISNUMBER(SEARCH('Steg 1'!$J$3,F46)),TRUE,FALSE)</f>
        <v>1</v>
      </c>
      <c r="S46" t="b">
        <f>IF(ISNUMBER(SEARCH('Steg 1'!$K$3,G46)),TRUE,FALSE)</f>
        <v>1</v>
      </c>
      <c r="T46" t="b">
        <f>IF(ISNUMBER(SEARCH('Steg 1'!$L$3,H46)),TRUE,FALSE)</f>
        <v>1</v>
      </c>
      <c r="U46" t="b">
        <f>IF(ISNUMBER(SEARCH('Steg 1'!$M$3,I46)),TRUE,FALSE)</f>
        <v>0</v>
      </c>
      <c r="V46" t="b">
        <f>IF(AND('Steg 0'!$C$7="Nej",J46="Ja"),FALSE,TRUE)</f>
        <v>1</v>
      </c>
      <c r="W46" t="b">
        <f>IF(AND(L46="Ja",'Steg 0'!$C$12&lt;&gt;"GDPR"),FALSE,TRUE)</f>
        <v>1</v>
      </c>
    </row>
    <row r="47" spans="1:23" ht="57.5">
      <c r="A47" s="86" t="s">
        <v>456</v>
      </c>
      <c r="B47" s="87" t="s">
        <v>444</v>
      </c>
      <c r="C47" s="88" t="s">
        <v>436</v>
      </c>
      <c r="D47" s="88" t="s">
        <v>437</v>
      </c>
      <c r="E47" s="88" t="s">
        <v>457</v>
      </c>
      <c r="F47" s="114" t="s">
        <v>314</v>
      </c>
      <c r="G47" s="114" t="s">
        <v>314</v>
      </c>
      <c r="H47" s="114" t="s">
        <v>314</v>
      </c>
      <c r="I47" s="114" t="s">
        <v>335</v>
      </c>
      <c r="J47" s="91" t="s">
        <v>120</v>
      </c>
      <c r="K47" s="88" t="s">
        <v>360</v>
      </c>
      <c r="L47" s="88" t="s">
        <v>309</v>
      </c>
      <c r="M47" s="84" t="str" cm="1">
        <f t="array" ref="M47:O47">_xlfn.TEXTSPLIT(_xlfn.CONCAT(P47,",",P47,",",IF(P47="N/A","Automatisk bedömning","")),",")</f>
        <v>N/A</v>
      </c>
      <c r="N47" s="137" t="str">
        <v>N/A</v>
      </c>
      <c r="O47" s="88" t="str">
        <v>Automatisk bedömning</v>
      </c>
      <c r="P47" s="85" t="str">
        <f t="shared" si="0"/>
        <v>N/A</v>
      </c>
      <c r="Q47" s="125" t="b">
        <f>IF(ISNUMBER(SEARCH('Steg 0'!$C$3,K47)),TRUE,FALSE)</f>
        <v>0</v>
      </c>
      <c r="R47" t="b">
        <f>IF(ISNUMBER(SEARCH('Steg 1'!$J$3,F47)),TRUE,FALSE)</f>
        <v>1</v>
      </c>
      <c r="S47" t="b">
        <f>IF(ISNUMBER(SEARCH('Steg 1'!$K$3,G47)),TRUE,FALSE)</f>
        <v>1</v>
      </c>
      <c r="T47" t="b">
        <f>IF(ISNUMBER(SEARCH('Steg 1'!$L$3,H47)),TRUE,FALSE)</f>
        <v>1</v>
      </c>
      <c r="U47" t="b">
        <f>IF(ISNUMBER(SEARCH('Steg 1'!$M$3,I47)),TRUE,FALSE)</f>
        <v>0</v>
      </c>
      <c r="V47" t="b">
        <f>IF(AND('Steg 0'!$C$7="Nej",J47="Ja"),FALSE,TRUE)</f>
        <v>1</v>
      </c>
      <c r="W47" t="b">
        <f>IF(AND(L47="Ja",'Steg 0'!$C$12&lt;&gt;"GDPR"),FALSE,TRUE)</f>
        <v>1</v>
      </c>
    </row>
    <row r="48" spans="1:23" ht="57.5">
      <c r="A48" s="89" t="s">
        <v>458</v>
      </c>
      <c r="B48" s="90" t="s">
        <v>444</v>
      </c>
      <c r="C48" s="91" t="s">
        <v>459</v>
      </c>
      <c r="D48" s="91" t="s">
        <v>460</v>
      </c>
      <c r="E48" s="91" t="s">
        <v>461</v>
      </c>
      <c r="F48" s="114" t="s">
        <v>335</v>
      </c>
      <c r="G48" s="114" t="s">
        <v>335</v>
      </c>
      <c r="H48" s="114" t="s">
        <v>335</v>
      </c>
      <c r="I48" s="114" t="s">
        <v>335</v>
      </c>
      <c r="J48" s="91" t="s">
        <v>120</v>
      </c>
      <c r="K48" s="88" t="s">
        <v>360</v>
      </c>
      <c r="L48" s="88" t="s">
        <v>309</v>
      </c>
      <c r="M48" s="84" t="str" cm="1">
        <f t="array" ref="M48:O48">_xlfn.TEXTSPLIT(_xlfn.CONCAT(P48,",",P48,",",IF(P48="N/A","Automatisk bedömning","")),",")</f>
        <v>N/A</v>
      </c>
      <c r="N48" s="137" t="str">
        <v>N/A</v>
      </c>
      <c r="O48" s="91" t="str">
        <v>Automatisk bedömning</v>
      </c>
      <c r="P48" s="85" t="str">
        <f t="shared" si="0"/>
        <v>N/A</v>
      </c>
      <c r="Q48" s="125" t="b">
        <f>IF(ISNUMBER(SEARCH('Steg 0'!$C$3,K48)),TRUE,FALSE)</f>
        <v>0</v>
      </c>
      <c r="R48" t="b">
        <f>IF(ISNUMBER(SEARCH('Steg 1'!$J$3,F48)),TRUE,FALSE)</f>
        <v>0</v>
      </c>
      <c r="S48" t="b">
        <f>IF(ISNUMBER(SEARCH('Steg 1'!$K$3,G48)),TRUE,FALSE)</f>
        <v>0</v>
      </c>
      <c r="T48" t="b">
        <f>IF(ISNUMBER(SEARCH('Steg 1'!$L$3,H48)),TRUE,FALSE)</f>
        <v>0</v>
      </c>
      <c r="U48" t="b">
        <f>IF(ISNUMBER(SEARCH('Steg 1'!$M$3,I48)),TRUE,FALSE)</f>
        <v>0</v>
      </c>
      <c r="V48" t="b">
        <f>IF(AND('Steg 0'!$C$7="Nej",J48="Ja"),FALSE,TRUE)</f>
        <v>1</v>
      </c>
      <c r="W48" t="b">
        <f>IF(AND(L48="Ja",'Steg 0'!$C$12&lt;&gt;"GDPR"),FALSE,TRUE)</f>
        <v>1</v>
      </c>
    </row>
    <row r="49" spans="1:23" ht="80.5">
      <c r="A49" s="86" t="s">
        <v>462</v>
      </c>
      <c r="B49" s="87" t="s">
        <v>463</v>
      </c>
      <c r="C49" s="88" t="s">
        <v>464</v>
      </c>
      <c r="D49" s="88" t="s">
        <v>465</v>
      </c>
      <c r="E49" s="88" t="s">
        <v>466</v>
      </c>
      <c r="F49" s="114" t="s">
        <v>335</v>
      </c>
      <c r="G49" s="114" t="s">
        <v>335</v>
      </c>
      <c r="H49" s="114" t="s">
        <v>335</v>
      </c>
      <c r="I49" s="114" t="s">
        <v>335</v>
      </c>
      <c r="J49" s="91" t="s">
        <v>120</v>
      </c>
      <c r="K49" s="88" t="s">
        <v>418</v>
      </c>
      <c r="L49" s="88" t="s">
        <v>309</v>
      </c>
      <c r="M49" s="84" t="str" cm="1">
        <f t="array" ref="M49:O49">_xlfn.TEXTSPLIT(_xlfn.CONCAT(P49,",",P49,",",IF(P49="N/A","Automatisk bedömning","")),",")</f>
        <v>N/A</v>
      </c>
      <c r="N49" s="137" t="str">
        <v>N/A</v>
      </c>
      <c r="O49" s="88" t="str">
        <v>Automatisk bedömning</v>
      </c>
      <c r="P49" s="85" t="str">
        <f t="shared" si="0"/>
        <v>N/A</v>
      </c>
      <c r="Q49" s="125" t="b">
        <f>IF(ISNUMBER(SEARCH('Steg 0'!$C$3,K49)),TRUE,FALSE)</f>
        <v>0</v>
      </c>
      <c r="R49" t="b">
        <f>IF(ISNUMBER(SEARCH('Steg 1'!$J$3,F49)),TRUE,FALSE)</f>
        <v>0</v>
      </c>
      <c r="S49" t="b">
        <f>IF(ISNUMBER(SEARCH('Steg 1'!$K$3,G49)),TRUE,FALSE)</f>
        <v>0</v>
      </c>
      <c r="T49" t="b">
        <f>IF(ISNUMBER(SEARCH('Steg 1'!$L$3,H49)),TRUE,FALSE)</f>
        <v>0</v>
      </c>
      <c r="U49" t="b">
        <f>IF(ISNUMBER(SEARCH('Steg 1'!$M$3,I49)),TRUE,FALSE)</f>
        <v>0</v>
      </c>
      <c r="V49" t="b">
        <f>IF(AND('Steg 0'!$C$7="Nej",J49="Ja"),FALSE,TRUE)</f>
        <v>1</v>
      </c>
      <c r="W49" t="b">
        <f>IF(AND(L49="Ja",'Steg 0'!$C$12&lt;&gt;"GDPR"),FALSE,TRUE)</f>
        <v>1</v>
      </c>
    </row>
    <row r="50" spans="1:23" ht="172.5">
      <c r="A50" s="89" t="s">
        <v>467</v>
      </c>
      <c r="B50" s="90" t="s">
        <v>463</v>
      </c>
      <c r="C50" s="91" t="s">
        <v>464</v>
      </c>
      <c r="D50" s="91" t="s">
        <v>468</v>
      </c>
      <c r="E50" s="91" t="s">
        <v>469</v>
      </c>
      <c r="F50" s="91">
        <v>4</v>
      </c>
      <c r="G50" s="91">
        <v>3.4</v>
      </c>
      <c r="H50" s="114" t="s">
        <v>335</v>
      </c>
      <c r="I50" s="114" t="s">
        <v>335</v>
      </c>
      <c r="J50" s="91" t="s">
        <v>120</v>
      </c>
      <c r="K50" s="88" t="s">
        <v>418</v>
      </c>
      <c r="L50" s="88" t="s">
        <v>309</v>
      </c>
      <c r="M50" s="84" t="str" cm="1">
        <f t="array" ref="M50:O50">_xlfn.TEXTSPLIT(_xlfn.CONCAT(P50,",",P50,",",IF(P50="N/A","Automatisk bedömning","")),",")</f>
        <v>N/A</v>
      </c>
      <c r="N50" s="137" t="str">
        <v>N/A</v>
      </c>
      <c r="O50" s="91" t="str">
        <v>Automatisk bedömning</v>
      </c>
      <c r="P50" s="85" t="str">
        <f t="shared" si="0"/>
        <v>N/A</v>
      </c>
      <c r="Q50" s="125" t="b">
        <f>IF(ISNUMBER(SEARCH('Steg 0'!$C$3,K50)),TRUE,FALSE)</f>
        <v>0</v>
      </c>
      <c r="R50" t="b">
        <f>IF(ISNUMBER(SEARCH('Steg 1'!$J$3,F50)),TRUE,FALSE)</f>
        <v>1</v>
      </c>
      <c r="S50" t="b">
        <f>IF(ISNUMBER(SEARCH('Steg 1'!$K$3,G50)),TRUE,FALSE)</f>
        <v>1</v>
      </c>
      <c r="T50" t="b">
        <f>IF(ISNUMBER(SEARCH('Steg 1'!$L$3,H50)),TRUE,FALSE)</f>
        <v>0</v>
      </c>
      <c r="U50" t="b">
        <f>IF(ISNUMBER(SEARCH('Steg 1'!$M$3,I50)),TRUE,FALSE)</f>
        <v>0</v>
      </c>
      <c r="V50" t="b">
        <f>IF(AND('Steg 0'!$C$7="Nej",J50="Ja"),FALSE,TRUE)</f>
        <v>1</v>
      </c>
      <c r="W50" t="b">
        <f>IF(AND(L50="Ja",'Steg 0'!$C$12&lt;&gt;"GDPR"),FALSE,TRUE)</f>
        <v>1</v>
      </c>
    </row>
    <row r="51" spans="1:23" ht="172.5">
      <c r="A51" s="89" t="s">
        <v>470</v>
      </c>
      <c r="B51" s="90" t="s">
        <v>463</v>
      </c>
      <c r="C51" s="91" t="s">
        <v>464</v>
      </c>
      <c r="D51" s="91" t="s">
        <v>468</v>
      </c>
      <c r="E51" s="91" t="s">
        <v>471</v>
      </c>
      <c r="F51" s="18">
        <v>2</v>
      </c>
      <c r="G51" s="18">
        <v>2</v>
      </c>
      <c r="H51" s="114" t="s">
        <v>335</v>
      </c>
      <c r="I51" s="114" t="s">
        <v>335</v>
      </c>
      <c r="J51" s="91" t="s">
        <v>120</v>
      </c>
      <c r="K51" s="88" t="s">
        <v>418</v>
      </c>
      <c r="L51" s="88" t="s">
        <v>309</v>
      </c>
      <c r="M51" s="84" t="str" cm="1">
        <f t="array" ref="M51:O51">_xlfn.TEXTSPLIT(_xlfn.CONCAT(P51,",",P51,",",IF(P51="N/A","Automatisk bedömning","")),",")</f>
        <v>N/A</v>
      </c>
      <c r="N51" s="137" t="str">
        <v>N/A</v>
      </c>
      <c r="O51" s="91" t="str">
        <v>Automatisk bedömning</v>
      </c>
      <c r="P51" s="85" t="str">
        <f t="shared" si="0"/>
        <v>N/A</v>
      </c>
      <c r="Q51" s="125" t="b">
        <f>IF(ISNUMBER(SEARCH('Steg 0'!$C$3,K51)),TRUE,FALSE)</f>
        <v>0</v>
      </c>
      <c r="R51" t="b">
        <f>IF(ISNUMBER(SEARCH('Steg 1'!$J$3,F51)),TRUE,FALSE)</f>
        <v>0</v>
      </c>
      <c r="S51" t="b">
        <f>IF(ISNUMBER(SEARCH('Steg 1'!$K$3,G51)),TRUE,FALSE)</f>
        <v>0</v>
      </c>
      <c r="T51" t="b">
        <f>IF(ISNUMBER(SEARCH('Steg 1'!$L$3,H51)),TRUE,FALSE)</f>
        <v>0</v>
      </c>
      <c r="U51" t="b">
        <f>IF(ISNUMBER(SEARCH('Steg 1'!$M$3,I51)),TRUE,FALSE)</f>
        <v>0</v>
      </c>
      <c r="V51" t="b">
        <f>IF(AND('Steg 0'!$C$7="Nej",J51="Ja"),FALSE,TRUE)</f>
        <v>1</v>
      </c>
      <c r="W51" t="b">
        <f>IF(AND(L51="Ja",'Steg 0'!$C$12&lt;&gt;"GDPR"),FALSE,TRUE)</f>
        <v>1</v>
      </c>
    </row>
    <row r="52" spans="1:23" ht="172.5">
      <c r="A52" s="89" t="s">
        <v>472</v>
      </c>
      <c r="B52" s="90" t="s">
        <v>463</v>
      </c>
      <c r="C52" s="91" t="s">
        <v>464</v>
      </c>
      <c r="D52" s="91" t="s">
        <v>468</v>
      </c>
      <c r="E52" s="91" t="s">
        <v>473</v>
      </c>
      <c r="F52" s="18">
        <v>1</v>
      </c>
      <c r="G52" s="18">
        <v>1</v>
      </c>
      <c r="H52" s="114" t="s">
        <v>335</v>
      </c>
      <c r="I52" s="114" t="s">
        <v>335</v>
      </c>
      <c r="J52" s="91" t="s">
        <v>120</v>
      </c>
      <c r="K52" s="88" t="s">
        <v>418</v>
      </c>
      <c r="L52" s="88" t="s">
        <v>309</v>
      </c>
      <c r="M52" s="84" t="str" cm="1">
        <f t="array" ref="M52:O52">_xlfn.TEXTSPLIT(_xlfn.CONCAT(P52,",",P52,",",IF(P52="N/A","Automatisk bedömning","")),",")</f>
        <v>N/A</v>
      </c>
      <c r="N52" s="137" t="str">
        <v>N/A</v>
      </c>
      <c r="O52" s="91" t="str">
        <v>Automatisk bedömning</v>
      </c>
      <c r="P52" s="85" t="str">
        <f t="shared" si="0"/>
        <v>N/A</v>
      </c>
      <c r="Q52" s="125" t="b">
        <f>IF(ISNUMBER(SEARCH('Steg 0'!$C$3,K52)),TRUE,FALSE)</f>
        <v>0</v>
      </c>
      <c r="R52" t="b">
        <f>IF(ISNUMBER(SEARCH('Steg 1'!$J$3,F52)),TRUE,FALSE)</f>
        <v>0</v>
      </c>
      <c r="S52" t="b">
        <f>IF(ISNUMBER(SEARCH('Steg 1'!$K$3,G52)),TRUE,FALSE)</f>
        <v>0</v>
      </c>
      <c r="T52" t="b">
        <f>IF(ISNUMBER(SEARCH('Steg 1'!$L$3,H52)),TRUE,FALSE)</f>
        <v>0</v>
      </c>
      <c r="U52" t="b">
        <f>IF(ISNUMBER(SEARCH('Steg 1'!$M$3,I52)),TRUE,FALSE)</f>
        <v>0</v>
      </c>
      <c r="V52" t="b">
        <f>IF(AND('Steg 0'!$C$7="Nej",J52="Ja"),FALSE,TRUE)</f>
        <v>1</v>
      </c>
      <c r="W52" t="b">
        <f>IF(AND(L52="Ja",'Steg 0'!$C$12&lt;&gt;"GDPR"),FALSE,TRUE)</f>
        <v>1</v>
      </c>
    </row>
    <row r="53" spans="1:23" ht="149.5">
      <c r="A53" s="86" t="s">
        <v>474</v>
      </c>
      <c r="B53" s="87" t="s">
        <v>475</v>
      </c>
      <c r="C53" s="88" t="s">
        <v>476</v>
      </c>
      <c r="D53" s="88" t="s">
        <v>477</v>
      </c>
      <c r="E53" s="88" t="s">
        <v>478</v>
      </c>
      <c r="F53" s="114" t="s">
        <v>335</v>
      </c>
      <c r="G53" s="114" t="s">
        <v>335</v>
      </c>
      <c r="H53" s="114" t="s">
        <v>335</v>
      </c>
      <c r="I53" s="114" t="s">
        <v>335</v>
      </c>
      <c r="J53" s="88" t="s">
        <v>120</v>
      </c>
      <c r="K53" s="88" t="s">
        <v>479</v>
      </c>
      <c r="L53" s="88" t="s">
        <v>309</v>
      </c>
      <c r="M53" s="84" t="e" cm="1" vm="1">
        <f t="array" aca="1" ref="M53" ca="1">_xlfn.TEXTSPLIT(_xlfn.CONCAT(P53,",",P53,",",IF(P53="N/A","Automatisk bedömning","")),",")</f>
        <v>#VALUE!</v>
      </c>
      <c r="N53" s="137" t="s">
        <v>309</v>
      </c>
      <c r="O53" s="88"/>
      <c r="P53" s="85" t="str">
        <f t="shared" si="0"/>
        <v>Ja</v>
      </c>
      <c r="Q53" s="125" t="b">
        <f>IF(ISNUMBER(SEARCH('Steg 0'!$C$3,K53)),TRUE,FALSE)</f>
        <v>1</v>
      </c>
      <c r="R53" t="b">
        <f>IF(ISNUMBER(SEARCH('Steg 1'!$J$3,F53)),TRUE,FALSE)</f>
        <v>0</v>
      </c>
      <c r="S53" t="b">
        <f>IF(ISNUMBER(SEARCH('Steg 1'!$K$3,G53)),TRUE,FALSE)</f>
        <v>0</v>
      </c>
      <c r="T53" t="b">
        <f>IF(ISNUMBER(SEARCH('Steg 1'!$L$3,H53)),TRUE,FALSE)</f>
        <v>0</v>
      </c>
      <c r="U53" t="b">
        <f>IF(ISNUMBER(SEARCH('Steg 1'!$M$3,I53)),TRUE,FALSE)</f>
        <v>0</v>
      </c>
      <c r="V53" t="b">
        <f>IF(AND('Steg 0'!$C$7="Nej",J53="Ja"),FALSE,TRUE)</f>
        <v>1</v>
      </c>
      <c r="W53" t="b">
        <f>IF(AND(L53="Ja",'Steg 0'!$C$12&lt;&gt;"GDPR"),FALSE,TRUE)</f>
        <v>1</v>
      </c>
    </row>
    <row r="54" spans="1:23" ht="57.5">
      <c r="A54" s="89" t="s">
        <v>480</v>
      </c>
      <c r="B54" s="90" t="s">
        <v>475</v>
      </c>
      <c r="C54" s="91" t="s">
        <v>481</v>
      </c>
      <c r="D54" s="91" t="s">
        <v>482</v>
      </c>
      <c r="E54" s="91" t="s">
        <v>483</v>
      </c>
      <c r="F54" s="114" t="s">
        <v>335</v>
      </c>
      <c r="G54" s="114" t="s">
        <v>335</v>
      </c>
      <c r="H54" s="114" t="s">
        <v>335</v>
      </c>
      <c r="I54" s="114" t="s">
        <v>335</v>
      </c>
      <c r="J54" s="88" t="s">
        <v>120</v>
      </c>
      <c r="K54" s="88" t="s">
        <v>29</v>
      </c>
      <c r="L54" s="88" t="s">
        <v>309</v>
      </c>
      <c r="M54" s="84" t="str" cm="1">
        <f t="array" ref="M54:O54">_xlfn.TEXTSPLIT(_xlfn.CONCAT(P54,",",P54,",",IF(P54="N/A","Automatisk bedömning","")),",")</f>
        <v>Ja</v>
      </c>
      <c r="N54" s="137" t="str">
        <v>Ja</v>
      </c>
      <c r="O54" s="91" t="str">
        <v/>
      </c>
      <c r="P54" s="85" t="str">
        <f t="shared" si="0"/>
        <v>Ja</v>
      </c>
      <c r="Q54" s="125" t="b">
        <f>IF(ISNUMBER(SEARCH('Steg 0'!$C$3,K54)),TRUE,FALSE)</f>
        <v>1</v>
      </c>
      <c r="R54" t="b">
        <f>IF(ISNUMBER(SEARCH('Steg 1'!$J$3,F54)),TRUE,FALSE)</f>
        <v>0</v>
      </c>
      <c r="S54" t="b">
        <f>IF(ISNUMBER(SEARCH('Steg 1'!$K$3,G54)),TRUE,FALSE)</f>
        <v>0</v>
      </c>
      <c r="T54" t="b">
        <f>IF(ISNUMBER(SEARCH('Steg 1'!$L$3,H54)),TRUE,FALSE)</f>
        <v>0</v>
      </c>
      <c r="U54" t="b">
        <f>IF(ISNUMBER(SEARCH('Steg 1'!$M$3,I54)),TRUE,FALSE)</f>
        <v>0</v>
      </c>
      <c r="V54" t="b">
        <f>IF(AND('Steg 0'!$C$7="Nej",J54="Ja"),FALSE,TRUE)</f>
        <v>1</v>
      </c>
      <c r="W54" t="b">
        <f>IF(AND(L54="Ja",'Steg 0'!$C$12&lt;&gt;"GDPR"),FALSE,TRUE)</f>
        <v>1</v>
      </c>
    </row>
    <row r="55" spans="1:23" ht="57.5">
      <c r="A55" s="86" t="s">
        <v>484</v>
      </c>
      <c r="B55" s="87" t="s">
        <v>475</v>
      </c>
      <c r="C55" s="88" t="s">
        <v>485</v>
      </c>
      <c r="D55" s="88" t="s">
        <v>486</v>
      </c>
      <c r="E55" s="88" t="s">
        <v>487</v>
      </c>
      <c r="F55" s="114" t="s">
        <v>335</v>
      </c>
      <c r="G55" s="114" t="s">
        <v>335</v>
      </c>
      <c r="H55" s="114" t="s">
        <v>335</v>
      </c>
      <c r="I55" s="114" t="s">
        <v>335</v>
      </c>
      <c r="J55" s="88" t="s">
        <v>120</v>
      </c>
      <c r="K55" s="88" t="s">
        <v>29</v>
      </c>
      <c r="L55" s="88" t="s">
        <v>309</v>
      </c>
      <c r="M55" s="84" t="str" cm="1">
        <f t="array" ref="M55:O55">_xlfn.TEXTSPLIT(_xlfn.CONCAT(P55,",",P55,",",IF(P55="N/A","Automatisk bedömning","")),",")</f>
        <v>Ja</v>
      </c>
      <c r="N55" s="137" t="str">
        <v>Ja</v>
      </c>
      <c r="O55" s="88" t="str">
        <v/>
      </c>
      <c r="P55" s="85" t="str">
        <f t="shared" si="0"/>
        <v>Ja</v>
      </c>
      <c r="Q55" s="125" t="b">
        <f>IF(ISNUMBER(SEARCH('Steg 0'!$C$3,K55)),TRUE,FALSE)</f>
        <v>1</v>
      </c>
      <c r="R55" t="b">
        <f>IF(ISNUMBER(SEARCH('Steg 1'!$J$3,F55)),TRUE,FALSE)</f>
        <v>0</v>
      </c>
      <c r="S55" t="b">
        <f>IF(ISNUMBER(SEARCH('Steg 1'!$K$3,G55)),TRUE,FALSE)</f>
        <v>0</v>
      </c>
      <c r="T55" t="b">
        <f>IF(ISNUMBER(SEARCH('Steg 1'!$L$3,H55)),TRUE,FALSE)</f>
        <v>0</v>
      </c>
      <c r="U55" t="b">
        <f>IF(ISNUMBER(SEARCH('Steg 1'!$M$3,I55)),TRUE,FALSE)</f>
        <v>0</v>
      </c>
      <c r="V55" t="b">
        <f>IF(AND('Steg 0'!$C$7="Nej",J55="Ja"),FALSE,TRUE)</f>
        <v>1</v>
      </c>
      <c r="W55" t="b">
        <f>IF(AND(L55="Ja",'Steg 0'!$C$12&lt;&gt;"GDPR"),FALSE,TRUE)</f>
        <v>1</v>
      </c>
    </row>
    <row r="56" spans="1:23" ht="69">
      <c r="A56" s="89" t="s">
        <v>488</v>
      </c>
      <c r="B56" s="90" t="s">
        <v>475</v>
      </c>
      <c r="C56" s="91" t="s">
        <v>489</v>
      </c>
      <c r="D56" s="91" t="s">
        <v>490</v>
      </c>
      <c r="E56" s="91" t="s">
        <v>491</v>
      </c>
      <c r="F56" s="114" t="s">
        <v>314</v>
      </c>
      <c r="G56" s="114" t="s">
        <v>314</v>
      </c>
      <c r="H56" s="114" t="s">
        <v>314</v>
      </c>
      <c r="I56" s="114" t="s">
        <v>314</v>
      </c>
      <c r="J56" s="88" t="s">
        <v>120</v>
      </c>
      <c r="K56" s="88" t="s">
        <v>492</v>
      </c>
      <c r="L56" s="88" t="s">
        <v>309</v>
      </c>
      <c r="M56" s="84" t="str" cm="1">
        <f t="array" ref="M56:O56">_xlfn.TEXTSPLIT(_xlfn.CONCAT(P56,",",P56,",",IF(P56="N/A","Automatisk bedömning","")),",")</f>
        <v>Ja</v>
      </c>
      <c r="N56" s="137" t="str">
        <v>Ja</v>
      </c>
      <c r="O56" s="91" t="str">
        <v/>
      </c>
      <c r="P56" s="85" t="str">
        <f t="shared" si="0"/>
        <v>Ja</v>
      </c>
      <c r="Q56" s="125" t="b">
        <f>IF(ISNUMBER(SEARCH('Steg 0'!$C$3,K56)),TRUE,FALSE)</f>
        <v>1</v>
      </c>
      <c r="R56" t="b">
        <f>IF(ISNUMBER(SEARCH('Steg 1'!$J$3,F56)),TRUE,FALSE)</f>
        <v>1</v>
      </c>
      <c r="S56" t="b">
        <f>IF(ISNUMBER(SEARCH('Steg 1'!$K$3,G56)),TRUE,FALSE)</f>
        <v>1</v>
      </c>
      <c r="T56" t="b">
        <f>IF(ISNUMBER(SEARCH('Steg 1'!$L$3,H56)),TRUE,FALSE)</f>
        <v>1</v>
      </c>
      <c r="U56" t="b">
        <f>IF(ISNUMBER(SEARCH('Steg 1'!$M$3,I56)),TRUE,FALSE)</f>
        <v>1</v>
      </c>
      <c r="V56" t="b">
        <f>IF(AND('Steg 0'!$C$7="Nej",J56="Ja"),FALSE,TRUE)</f>
        <v>1</v>
      </c>
      <c r="W56" t="b">
        <f>IF(AND(L56="Ja",'Steg 0'!$C$12&lt;&gt;"GDPR"),FALSE,TRUE)</f>
        <v>1</v>
      </c>
    </row>
    <row r="57" spans="1:23" ht="69">
      <c r="A57" s="86" t="s">
        <v>493</v>
      </c>
      <c r="B57" s="87" t="s">
        <v>475</v>
      </c>
      <c r="C57" s="88" t="s">
        <v>489</v>
      </c>
      <c r="D57" s="88" t="s">
        <v>494</v>
      </c>
      <c r="E57" s="88" t="s">
        <v>495</v>
      </c>
      <c r="F57" s="114" t="s">
        <v>314</v>
      </c>
      <c r="G57" s="114" t="s">
        <v>314</v>
      </c>
      <c r="H57" s="114" t="s">
        <v>314</v>
      </c>
      <c r="I57" s="114" t="s">
        <v>314</v>
      </c>
      <c r="J57" s="88" t="s">
        <v>120</v>
      </c>
      <c r="K57" s="88" t="s">
        <v>496</v>
      </c>
      <c r="L57" s="88" t="s">
        <v>309</v>
      </c>
      <c r="M57" s="84" t="str" cm="1">
        <f t="array" ref="M57:O57">_xlfn.TEXTSPLIT(_xlfn.CONCAT(P57,",",P57,",",IF(P57="N/A","Automatisk bedömning","")),",")</f>
        <v>Ja</v>
      </c>
      <c r="N57" s="137" t="str">
        <v>Ja</v>
      </c>
      <c r="O57" s="88" t="str">
        <v/>
      </c>
      <c r="P57" s="85" t="str">
        <f t="shared" si="0"/>
        <v>Ja</v>
      </c>
      <c r="Q57" s="125" t="b">
        <f>IF(ISNUMBER(SEARCH('Steg 0'!$C$3,K57)),TRUE,FALSE)</f>
        <v>1</v>
      </c>
      <c r="R57" t="b">
        <f>IF(ISNUMBER(SEARCH('Steg 1'!$J$3,F57)),TRUE,FALSE)</f>
        <v>1</v>
      </c>
      <c r="S57" t="b">
        <f>IF(ISNUMBER(SEARCH('Steg 1'!$K$3,G57)),TRUE,FALSE)</f>
        <v>1</v>
      </c>
      <c r="T57" t="b">
        <f>IF(ISNUMBER(SEARCH('Steg 1'!$L$3,H57)),TRUE,FALSE)</f>
        <v>1</v>
      </c>
      <c r="U57" t="b">
        <f>IF(ISNUMBER(SEARCH('Steg 1'!$M$3,I57)),TRUE,FALSE)</f>
        <v>1</v>
      </c>
      <c r="V57" t="b">
        <f>IF(AND('Steg 0'!$C$7="Nej",J57="Ja"),FALSE,TRUE)</f>
        <v>1</v>
      </c>
      <c r="W57" t="b">
        <f>IF(AND(L57="Ja",'Steg 0'!$C$12&lt;&gt;"GDPR"),FALSE,TRUE)</f>
        <v>1</v>
      </c>
    </row>
    <row r="58" spans="1:23" ht="46">
      <c r="A58" s="89" t="s">
        <v>497</v>
      </c>
      <c r="B58" s="90" t="s">
        <v>498</v>
      </c>
      <c r="C58" s="91" t="s">
        <v>481</v>
      </c>
      <c r="D58" s="91" t="s">
        <v>499</v>
      </c>
      <c r="E58" s="91" t="s">
        <v>500</v>
      </c>
      <c r="F58" s="114" t="s">
        <v>314</v>
      </c>
      <c r="G58" s="114" t="s">
        <v>314</v>
      </c>
      <c r="H58" s="114" t="s">
        <v>314</v>
      </c>
      <c r="I58" s="114" t="s">
        <v>314</v>
      </c>
      <c r="J58" s="88" t="s">
        <v>120</v>
      </c>
      <c r="K58" s="88" t="s">
        <v>29</v>
      </c>
      <c r="L58" s="88" t="s">
        <v>309</v>
      </c>
      <c r="M58" s="84" t="e" cm="1" vm="1">
        <f t="array" aca="1" ref="M58" ca="1">_xlfn.TEXTSPLIT(_xlfn.CONCAT(P58,",",P58,",",IF(P58="N/A","Automatisk bedömning","")),",")</f>
        <v>#VALUE!</v>
      </c>
      <c r="N58" s="137" t="s">
        <v>309</v>
      </c>
      <c r="O58" s="91"/>
      <c r="P58" s="85" t="str">
        <f t="shared" si="0"/>
        <v>Ja</v>
      </c>
      <c r="Q58" s="125" t="b">
        <f>IF(ISNUMBER(SEARCH('Steg 0'!$C$3,K58)),TRUE,FALSE)</f>
        <v>1</v>
      </c>
      <c r="R58" t="b">
        <f>IF(ISNUMBER(SEARCH('Steg 1'!$J$3,F58)),TRUE,FALSE)</f>
        <v>1</v>
      </c>
      <c r="S58" t="b">
        <f>IF(ISNUMBER(SEARCH('Steg 1'!$K$3,G58)),TRUE,FALSE)</f>
        <v>1</v>
      </c>
      <c r="T58" t="b">
        <f>IF(ISNUMBER(SEARCH('Steg 1'!$L$3,H58)),TRUE,FALSE)</f>
        <v>1</v>
      </c>
      <c r="U58" t="b">
        <f>IF(ISNUMBER(SEARCH('Steg 1'!$M$3,I58)),TRUE,FALSE)</f>
        <v>1</v>
      </c>
      <c r="V58" t="b">
        <f>IF(AND('Steg 0'!$C$7="Nej",J58="Ja"),FALSE,TRUE)</f>
        <v>1</v>
      </c>
      <c r="W58" t="b">
        <f>IF(AND(L58="Ja",'Steg 0'!$C$12&lt;&gt;"GDPR"),FALSE,TRUE)</f>
        <v>1</v>
      </c>
    </row>
    <row r="59" spans="1:23" ht="184">
      <c r="A59" s="89" t="s">
        <v>501</v>
      </c>
      <c r="B59" s="90" t="s">
        <v>498</v>
      </c>
      <c r="C59" s="91" t="s">
        <v>502</v>
      </c>
      <c r="D59" s="91" t="s">
        <v>503</v>
      </c>
      <c r="E59" s="91" t="s">
        <v>504</v>
      </c>
      <c r="F59" s="114" t="s">
        <v>335</v>
      </c>
      <c r="G59" s="114" t="s">
        <v>335</v>
      </c>
      <c r="H59" s="114" t="s">
        <v>335</v>
      </c>
      <c r="I59" s="114" t="s">
        <v>335</v>
      </c>
      <c r="J59" s="88" t="s">
        <v>120</v>
      </c>
      <c r="K59" s="88" t="s">
        <v>505</v>
      </c>
      <c r="L59" s="88" t="s">
        <v>309</v>
      </c>
      <c r="M59" s="84" t="str" cm="1">
        <f t="array" ref="M59:O59">_xlfn.TEXTSPLIT(_xlfn.CONCAT(P59,",",P59,",",IF(P59="N/A","Automatisk bedömning","")),",")</f>
        <v>Ja</v>
      </c>
      <c r="N59" s="137" t="str">
        <v>Ja</v>
      </c>
      <c r="O59" s="91" t="str">
        <v/>
      </c>
      <c r="P59" s="85" t="str">
        <f t="shared" si="0"/>
        <v>Ja</v>
      </c>
      <c r="Q59" s="125" t="b">
        <f>IF(ISNUMBER(SEARCH('Steg 0'!$C$3,K59)),TRUE,FALSE)</f>
        <v>1</v>
      </c>
      <c r="R59" t="b">
        <f>IF(ISNUMBER(SEARCH('Steg 1'!$J$3,F59)),TRUE,FALSE)</f>
        <v>0</v>
      </c>
      <c r="S59" t="b">
        <f>IF(ISNUMBER(SEARCH('Steg 1'!$K$3,G59)),TRUE,FALSE)</f>
        <v>0</v>
      </c>
      <c r="T59" t="b">
        <f>IF(ISNUMBER(SEARCH('Steg 1'!$L$3,H59)),TRUE,FALSE)</f>
        <v>0</v>
      </c>
      <c r="U59" t="b">
        <f>IF(ISNUMBER(SEARCH('Steg 1'!$M$3,I59)),TRUE,FALSE)</f>
        <v>0</v>
      </c>
      <c r="V59" t="b">
        <f>IF(AND('Steg 0'!$C$7="Nej",J59="Ja"),FALSE,TRUE)</f>
        <v>1</v>
      </c>
      <c r="W59" t="b">
        <f>IF(AND(L59="Ja",'Steg 0'!$C$12&lt;&gt;"GDPR"),FALSE,TRUE)</f>
        <v>1</v>
      </c>
    </row>
    <row r="60" spans="1:23" ht="184">
      <c r="A60" s="86" t="s">
        <v>506</v>
      </c>
      <c r="B60" s="87" t="s">
        <v>498</v>
      </c>
      <c r="C60" s="88" t="s">
        <v>502</v>
      </c>
      <c r="D60" s="88" t="s">
        <v>503</v>
      </c>
      <c r="E60" s="88" t="s">
        <v>507</v>
      </c>
      <c r="F60" s="114" t="s">
        <v>314</v>
      </c>
      <c r="G60" s="114" t="s">
        <v>314</v>
      </c>
      <c r="H60" s="114" t="s">
        <v>314</v>
      </c>
      <c r="I60" s="114" t="s">
        <v>314</v>
      </c>
      <c r="J60" s="88" t="s">
        <v>120</v>
      </c>
      <c r="K60" s="88" t="s">
        <v>29</v>
      </c>
      <c r="L60" s="88" t="s">
        <v>117</v>
      </c>
      <c r="M60" s="84" t="str" cm="1">
        <f t="array" ref="M60:O60">_xlfn.TEXTSPLIT(_xlfn.CONCAT(P60,",",P60,",",IF(P60="N/A","Automatisk bedömning","")),",")</f>
        <v>N/A</v>
      </c>
      <c r="N60" s="137" t="str">
        <v>N/A</v>
      </c>
      <c r="O60" s="88" t="str">
        <v>Automatisk bedömning</v>
      </c>
      <c r="P60" s="85" t="str">
        <f t="shared" si="0"/>
        <v>N/A</v>
      </c>
      <c r="Q60" s="125" t="b">
        <f>IF(ISNUMBER(SEARCH('Steg 0'!$C$3,K60)),TRUE,FALSE)</f>
        <v>1</v>
      </c>
      <c r="R60" t="b">
        <f>IF(ISNUMBER(SEARCH('Steg 1'!$J$3,F60)),TRUE,FALSE)</f>
        <v>1</v>
      </c>
      <c r="S60" t="b">
        <f>IF(ISNUMBER(SEARCH('Steg 1'!$K$3,G60)),TRUE,FALSE)</f>
        <v>1</v>
      </c>
      <c r="T60" t="b">
        <f>IF(ISNUMBER(SEARCH('Steg 1'!$L$3,H60)),TRUE,FALSE)</f>
        <v>1</v>
      </c>
      <c r="U60" t="b">
        <f>IF(ISNUMBER(SEARCH('Steg 1'!$M$3,I60)),TRUE,FALSE)</f>
        <v>1</v>
      </c>
      <c r="V60" t="b">
        <f>IF(AND('Steg 0'!$C$7="Nej",J60="Ja"),FALSE,TRUE)</f>
        <v>1</v>
      </c>
      <c r="W60" t="b">
        <f>IF(AND(L60="Ja",'Steg 0'!$C$12&lt;&gt;"GDPR"),FALSE,TRUE)</f>
        <v>0</v>
      </c>
    </row>
    <row r="61" spans="1:23" ht="69">
      <c r="A61" s="86" t="s">
        <v>508</v>
      </c>
      <c r="B61" s="87" t="s">
        <v>498</v>
      </c>
      <c r="C61" s="88" t="s">
        <v>489</v>
      </c>
      <c r="D61" s="88" t="s">
        <v>509</v>
      </c>
      <c r="E61" s="88" t="s">
        <v>509</v>
      </c>
      <c r="F61" s="114" t="s">
        <v>335</v>
      </c>
      <c r="G61" s="114" t="s">
        <v>335</v>
      </c>
      <c r="H61" s="114" t="s">
        <v>335</v>
      </c>
      <c r="I61" s="114" t="s">
        <v>335</v>
      </c>
      <c r="J61" s="88" t="s">
        <v>120</v>
      </c>
      <c r="K61" s="88" t="s">
        <v>505</v>
      </c>
      <c r="L61" s="88" t="s">
        <v>309</v>
      </c>
      <c r="M61" s="84" t="str" cm="1">
        <f t="array" ref="M61:O61">_xlfn.TEXTSPLIT(_xlfn.CONCAT(P61,",",P61,",",IF(P61="N/A","Automatisk bedömning","")),",")</f>
        <v>Ja</v>
      </c>
      <c r="N61" s="137" t="str">
        <v>Ja</v>
      </c>
      <c r="O61" s="88" t="str">
        <v/>
      </c>
      <c r="P61" s="85" t="str">
        <f t="shared" si="0"/>
        <v>Ja</v>
      </c>
      <c r="Q61" s="125" t="b">
        <f>IF(ISNUMBER(SEARCH('Steg 0'!$C$3,K61)),TRUE,FALSE)</f>
        <v>1</v>
      </c>
      <c r="R61" t="b">
        <f>IF(ISNUMBER(SEARCH('Steg 1'!$J$3,F61)),TRUE,FALSE)</f>
        <v>0</v>
      </c>
      <c r="S61" t="b">
        <f>IF(ISNUMBER(SEARCH('Steg 1'!$K$3,G61)),TRUE,FALSE)</f>
        <v>0</v>
      </c>
      <c r="T61" t="b">
        <f>IF(ISNUMBER(SEARCH('Steg 1'!$L$3,H61)),TRUE,FALSE)</f>
        <v>0</v>
      </c>
      <c r="U61" t="b">
        <f>IF(ISNUMBER(SEARCH('Steg 1'!$M$3,I61)),TRUE,FALSE)</f>
        <v>0</v>
      </c>
      <c r="V61" t="b">
        <f>IF(AND('Steg 0'!$C$7="Nej",J61="Ja"),FALSE,TRUE)</f>
        <v>1</v>
      </c>
      <c r="W61" t="b">
        <f>IF(AND(L61="Ja",'Steg 0'!$C$12&lt;&gt;"GDPR"),FALSE,TRUE)</f>
        <v>1</v>
      </c>
    </row>
    <row r="62" spans="1:23" ht="103.5">
      <c r="A62" s="89" t="s">
        <v>510</v>
      </c>
      <c r="B62" s="90" t="s">
        <v>498</v>
      </c>
      <c r="C62" s="91" t="s">
        <v>489</v>
      </c>
      <c r="D62" s="91" t="s">
        <v>511</v>
      </c>
      <c r="E62" s="91" t="s">
        <v>512</v>
      </c>
      <c r="F62" s="114" t="s">
        <v>335</v>
      </c>
      <c r="G62" s="114" t="s">
        <v>335</v>
      </c>
      <c r="H62" s="114" t="s">
        <v>335</v>
      </c>
      <c r="I62" s="114" t="s">
        <v>335</v>
      </c>
      <c r="J62" s="88" t="s">
        <v>120</v>
      </c>
      <c r="K62" s="88" t="s">
        <v>496</v>
      </c>
      <c r="L62" s="88" t="s">
        <v>309</v>
      </c>
      <c r="M62" s="84" t="str" cm="1">
        <f t="array" ref="M62:O62">_xlfn.TEXTSPLIT(_xlfn.CONCAT(P62,",",P62,",",IF(P62="N/A","Automatisk bedömning","")),",")</f>
        <v>Ja</v>
      </c>
      <c r="N62" s="137" t="str">
        <v>Ja</v>
      </c>
      <c r="O62" s="91" t="str">
        <v/>
      </c>
      <c r="P62" s="85" t="str">
        <f t="shared" si="0"/>
        <v>Ja</v>
      </c>
      <c r="Q62" s="125" t="b">
        <f>IF(ISNUMBER(SEARCH('Steg 0'!$C$3,K62)),TRUE,FALSE)</f>
        <v>1</v>
      </c>
      <c r="R62" t="b">
        <f>IF(ISNUMBER(SEARCH('Steg 1'!$J$3,F62)),TRUE,FALSE)</f>
        <v>0</v>
      </c>
      <c r="S62" t="b">
        <f>IF(ISNUMBER(SEARCH('Steg 1'!$K$3,G62)),TRUE,FALSE)</f>
        <v>0</v>
      </c>
      <c r="T62" t="b">
        <f>IF(ISNUMBER(SEARCH('Steg 1'!$L$3,H62)),TRUE,FALSE)</f>
        <v>0</v>
      </c>
      <c r="U62" t="b">
        <f>IF(ISNUMBER(SEARCH('Steg 1'!$M$3,I62)),TRUE,FALSE)</f>
        <v>0</v>
      </c>
      <c r="V62" t="b">
        <f>IF(AND('Steg 0'!$C$7="Nej",J62="Ja"),FALSE,TRUE)</f>
        <v>1</v>
      </c>
      <c r="W62" t="b">
        <f>IF(AND(L62="Ja",'Steg 0'!$C$12&lt;&gt;"GDPR"),FALSE,TRUE)</f>
        <v>1</v>
      </c>
    </row>
    <row r="63" spans="1:23" ht="103.5">
      <c r="A63" s="86" t="s">
        <v>513</v>
      </c>
      <c r="B63" s="87" t="s">
        <v>498</v>
      </c>
      <c r="C63" s="88" t="s">
        <v>489</v>
      </c>
      <c r="D63" s="88" t="s">
        <v>511</v>
      </c>
      <c r="E63" s="88" t="s">
        <v>514</v>
      </c>
      <c r="F63" s="114" t="s">
        <v>314</v>
      </c>
      <c r="G63" s="114" t="s">
        <v>314</v>
      </c>
      <c r="H63" s="114" t="s">
        <v>314</v>
      </c>
      <c r="I63" s="114" t="s">
        <v>314</v>
      </c>
      <c r="J63" s="88" t="s">
        <v>120</v>
      </c>
      <c r="K63" s="88" t="s">
        <v>505</v>
      </c>
      <c r="L63" s="88" t="s">
        <v>117</v>
      </c>
      <c r="M63" s="84" t="str" cm="1">
        <f t="array" ref="M63:O63">_xlfn.TEXTSPLIT(_xlfn.CONCAT(P63,",",P63,",",IF(P63="N/A","Automatisk bedömning","")),",")</f>
        <v>N/A</v>
      </c>
      <c r="N63" s="137" t="str">
        <v>N/A</v>
      </c>
      <c r="O63" s="88" t="str">
        <v>Automatisk bedömning</v>
      </c>
      <c r="P63" s="85" t="str">
        <f t="shared" si="0"/>
        <v>N/A</v>
      </c>
      <c r="Q63" s="125" t="b">
        <f>IF(ISNUMBER(SEARCH('Steg 0'!$C$3,K63)),TRUE,FALSE)</f>
        <v>1</v>
      </c>
      <c r="R63" t="b">
        <f>IF(ISNUMBER(SEARCH('Steg 1'!$J$3,F63)),TRUE,FALSE)</f>
        <v>1</v>
      </c>
      <c r="S63" t="b">
        <f>IF(ISNUMBER(SEARCH('Steg 1'!$K$3,G63)),TRUE,FALSE)</f>
        <v>1</v>
      </c>
      <c r="T63" t="b">
        <f>IF(ISNUMBER(SEARCH('Steg 1'!$L$3,H63)),TRUE,FALSE)</f>
        <v>1</v>
      </c>
      <c r="U63" t="b">
        <f>IF(ISNUMBER(SEARCH('Steg 1'!$M$3,I63)),TRUE,FALSE)</f>
        <v>1</v>
      </c>
      <c r="V63" t="b">
        <f>IF(AND('Steg 0'!$C$7="Nej",J63="Ja"),FALSE,TRUE)</f>
        <v>1</v>
      </c>
      <c r="W63" t="b">
        <f>IF(AND(L63="Ja",'Steg 0'!$C$12&lt;&gt;"GDPR"),FALSE,TRUE)</f>
        <v>0</v>
      </c>
    </row>
    <row r="64" spans="1:23" ht="115">
      <c r="A64" s="92" t="s">
        <v>515</v>
      </c>
      <c r="B64" s="93" t="s">
        <v>498</v>
      </c>
      <c r="C64" s="94" t="s">
        <v>377</v>
      </c>
      <c r="D64" s="94" t="s">
        <v>516</v>
      </c>
      <c r="E64" s="94" t="s">
        <v>517</v>
      </c>
      <c r="F64" s="116">
        <v>3.4</v>
      </c>
      <c r="G64" s="116">
        <v>3.4</v>
      </c>
      <c r="H64" s="116">
        <v>3.4</v>
      </c>
      <c r="I64" s="116">
        <v>3.4</v>
      </c>
      <c r="J64" s="91" t="s">
        <v>120</v>
      </c>
      <c r="K64" s="91" t="s">
        <v>518</v>
      </c>
      <c r="L64" s="88" t="s">
        <v>117</v>
      </c>
      <c r="M64" s="84" t="str" cm="1">
        <f t="array" ref="M64:O64">_xlfn.TEXTSPLIT(_xlfn.CONCAT(P64,",",P64,",",IF(P64="N/A","Automatisk bedömning","")),",")</f>
        <v>N/A</v>
      </c>
      <c r="N64" s="137" t="str">
        <v>N/A</v>
      </c>
      <c r="O64" s="91" t="str">
        <v>Automatisk bedömning</v>
      </c>
      <c r="P64" s="85" t="str">
        <f t="shared" si="0"/>
        <v>N/A</v>
      </c>
      <c r="Q64" s="125" t="b">
        <f>IF(ISNUMBER(SEARCH('Steg 0'!$C$3,K64)),TRUE,FALSE)</f>
        <v>1</v>
      </c>
      <c r="R64" t="b">
        <f>IF(ISNUMBER(SEARCH('Steg 1'!$J$3,F64)),TRUE,FALSE)</f>
        <v>1</v>
      </c>
      <c r="S64" t="b">
        <f>IF(ISNUMBER(SEARCH('Steg 1'!$K$3,G64)),TRUE,FALSE)</f>
        <v>1</v>
      </c>
      <c r="T64" t="b">
        <f>IF(ISNUMBER(SEARCH('Steg 1'!$L$3,H64)),TRUE,FALSE)</f>
        <v>1</v>
      </c>
      <c r="U64" t="b">
        <f>IF(ISNUMBER(SEARCH('Steg 1'!$M$3,I64)),TRUE,FALSE)</f>
        <v>1</v>
      </c>
      <c r="V64" t="b">
        <f>IF(AND('Steg 0'!$C$7="Nej",J64="Ja"),FALSE,TRUE)</f>
        <v>1</v>
      </c>
      <c r="W64" t="b">
        <f>IF(AND(L64="Ja",'Steg 0'!$C$12&lt;&gt;"GDPR"),FALSE,TRUE)</f>
        <v>0</v>
      </c>
    </row>
    <row r="65" spans="1:23" ht="161">
      <c r="A65" s="89" t="s">
        <v>519</v>
      </c>
      <c r="B65" s="90" t="s">
        <v>520</v>
      </c>
      <c r="C65" s="91" t="s">
        <v>521</v>
      </c>
      <c r="D65" s="91" t="s">
        <v>522</v>
      </c>
      <c r="E65" s="91" t="s">
        <v>523</v>
      </c>
      <c r="F65" s="114" t="s">
        <v>335</v>
      </c>
      <c r="G65" s="114" t="s">
        <v>335</v>
      </c>
      <c r="H65" s="114" t="s">
        <v>335</v>
      </c>
      <c r="I65" s="114" t="s">
        <v>335</v>
      </c>
      <c r="J65" s="88" t="s">
        <v>120</v>
      </c>
      <c r="K65" s="88" t="s">
        <v>29</v>
      </c>
      <c r="L65" s="88" t="s">
        <v>309</v>
      </c>
      <c r="M65" s="84" t="str" cm="1">
        <f t="array" ref="M65:O65">_xlfn.TEXTSPLIT(_xlfn.CONCAT(P65,",",P65,",",IF(P65="N/A","Automatisk bedömning","")),",")</f>
        <v>Ja</v>
      </c>
      <c r="N65" s="137" t="str">
        <v>Ja</v>
      </c>
      <c r="O65" s="91" t="str">
        <v/>
      </c>
      <c r="P65" s="85" t="str">
        <f t="shared" si="0"/>
        <v>Ja</v>
      </c>
      <c r="Q65" s="125" t="b">
        <f>IF(ISNUMBER(SEARCH('Steg 0'!$C$3,K65)),TRUE,FALSE)</f>
        <v>1</v>
      </c>
      <c r="R65" t="b">
        <f>IF(ISNUMBER(SEARCH('Steg 1'!$J$3,F65)),TRUE,FALSE)</f>
        <v>0</v>
      </c>
      <c r="S65" t="b">
        <f>IF(ISNUMBER(SEARCH('Steg 1'!$K$3,G65)),TRUE,FALSE)</f>
        <v>0</v>
      </c>
      <c r="T65" t="b">
        <f>IF(ISNUMBER(SEARCH('Steg 1'!$L$3,H65)),TRUE,FALSE)</f>
        <v>0</v>
      </c>
      <c r="U65" t="b">
        <f>IF(ISNUMBER(SEARCH('Steg 1'!$M$3,I65)),TRUE,FALSE)</f>
        <v>0</v>
      </c>
      <c r="V65" t="b">
        <f>IF(AND('Steg 0'!$C$7="Nej",J65="Ja"),FALSE,TRUE)</f>
        <v>1</v>
      </c>
      <c r="W65" t="b">
        <f>IF(AND(L65="Ja",'Steg 0'!$C$12&lt;&gt;"GDPR"),FALSE,TRUE)</f>
        <v>1</v>
      </c>
    </row>
    <row r="66" spans="1:23" ht="69">
      <c r="A66" s="86" t="s">
        <v>524</v>
      </c>
      <c r="B66" s="87" t="s">
        <v>520</v>
      </c>
      <c r="C66" s="88" t="s">
        <v>481</v>
      </c>
      <c r="D66" s="88" t="s">
        <v>525</v>
      </c>
      <c r="E66" s="88" t="s">
        <v>525</v>
      </c>
      <c r="F66" s="114" t="s">
        <v>335</v>
      </c>
      <c r="G66" s="114" t="s">
        <v>335</v>
      </c>
      <c r="H66" s="114" t="s">
        <v>335</v>
      </c>
      <c r="I66" s="114" t="s">
        <v>335</v>
      </c>
      <c r="J66" s="88" t="s">
        <v>120</v>
      </c>
      <c r="K66" s="88" t="s">
        <v>492</v>
      </c>
      <c r="L66" s="88" t="s">
        <v>309</v>
      </c>
      <c r="M66" s="84" t="str" cm="1">
        <f t="array" ref="M66:O66">_xlfn.TEXTSPLIT(_xlfn.CONCAT(P66,",",P66,",",IF(P66="N/A","Automatisk bedömning","")),",")</f>
        <v>Ja</v>
      </c>
      <c r="N66" s="137" t="str">
        <v>Ja</v>
      </c>
      <c r="O66" s="88" t="str">
        <v/>
      </c>
      <c r="P66" s="85" t="str">
        <f t="shared" si="0"/>
        <v>Ja</v>
      </c>
      <c r="Q66" s="125" t="b">
        <f>IF(ISNUMBER(SEARCH('Steg 0'!$C$3,K66)),TRUE,FALSE)</f>
        <v>1</v>
      </c>
      <c r="R66" t="b">
        <f>IF(ISNUMBER(SEARCH('Steg 1'!$J$3,F66)),TRUE,FALSE)</f>
        <v>0</v>
      </c>
      <c r="S66" t="b">
        <f>IF(ISNUMBER(SEARCH('Steg 1'!$K$3,G66)),TRUE,FALSE)</f>
        <v>0</v>
      </c>
      <c r="T66" t="b">
        <f>IF(ISNUMBER(SEARCH('Steg 1'!$L$3,H66)),TRUE,FALSE)</f>
        <v>0</v>
      </c>
      <c r="U66" t="b">
        <f>IF(ISNUMBER(SEARCH('Steg 1'!$M$3,I66)),TRUE,FALSE)</f>
        <v>0</v>
      </c>
      <c r="V66" t="b">
        <f>IF(AND('Steg 0'!$C$7="Nej",J66="Ja"),FALSE,TRUE)</f>
        <v>1</v>
      </c>
      <c r="W66" t="b">
        <f>IF(AND(L66="Ja",'Steg 0'!$C$12&lt;&gt;"GDPR"),FALSE,TRUE)</f>
        <v>1</v>
      </c>
    </row>
    <row r="67" spans="1:23" ht="80.5">
      <c r="A67" s="89" t="s">
        <v>526</v>
      </c>
      <c r="B67" s="90" t="s">
        <v>520</v>
      </c>
      <c r="C67" s="91" t="s">
        <v>527</v>
      </c>
      <c r="D67" s="91" t="s">
        <v>528</v>
      </c>
      <c r="E67" s="91" t="s">
        <v>529</v>
      </c>
      <c r="F67" s="114" t="s">
        <v>335</v>
      </c>
      <c r="G67" s="114" t="s">
        <v>335</v>
      </c>
      <c r="H67" s="114" t="s">
        <v>335</v>
      </c>
      <c r="I67" s="114" t="s">
        <v>335</v>
      </c>
      <c r="J67" s="88" t="s">
        <v>120</v>
      </c>
      <c r="K67" s="88" t="s">
        <v>505</v>
      </c>
      <c r="L67" s="88" t="s">
        <v>309</v>
      </c>
      <c r="M67" s="84" t="str" cm="1">
        <f t="array" ref="M67:O67">_xlfn.TEXTSPLIT(_xlfn.CONCAT(P67,",",P67,",",IF(P67="N/A","Automatisk bedömning","")),",")</f>
        <v>Ja</v>
      </c>
      <c r="N67" s="137" t="str">
        <v>Ja</v>
      </c>
      <c r="O67" s="91" t="str">
        <v/>
      </c>
      <c r="P67" s="85" t="str">
        <f t="shared" ref="P67:P103" si="1">IF(AND(OR(R67,S67,T67,U67,_xlfn.CONCAT(F67,G67,H67,I67)="xxxx"),V67,W67,Q67),"Ja","N/A")</f>
        <v>Ja</v>
      </c>
      <c r="Q67" s="125" t="b">
        <f>IF(ISNUMBER(SEARCH('Steg 0'!$C$3,K67)),TRUE,FALSE)</f>
        <v>1</v>
      </c>
      <c r="R67" t="b">
        <f>IF(ISNUMBER(SEARCH('Steg 1'!$J$3,F67)),TRUE,FALSE)</f>
        <v>0</v>
      </c>
      <c r="S67" t="b">
        <f>IF(ISNUMBER(SEARCH('Steg 1'!$K$3,G67)),TRUE,FALSE)</f>
        <v>0</v>
      </c>
      <c r="T67" t="b">
        <f>IF(ISNUMBER(SEARCH('Steg 1'!$L$3,H67)),TRUE,FALSE)</f>
        <v>0</v>
      </c>
      <c r="U67" t="b">
        <f>IF(ISNUMBER(SEARCH('Steg 1'!$M$3,I67)),TRUE,FALSE)</f>
        <v>0</v>
      </c>
      <c r="V67" t="b">
        <f>IF(AND('Steg 0'!$C$7="Nej",J67="Ja"),FALSE,TRUE)</f>
        <v>1</v>
      </c>
      <c r="W67" t="b">
        <f>IF(AND(L67="Ja",'Steg 0'!$C$12&lt;&gt;"GDPR"),FALSE,TRUE)</f>
        <v>1</v>
      </c>
    </row>
    <row r="68" spans="1:23" ht="46">
      <c r="A68" s="92" t="s">
        <v>530</v>
      </c>
      <c r="B68" s="93" t="s">
        <v>520</v>
      </c>
      <c r="C68" s="94" t="s">
        <v>531</v>
      </c>
      <c r="D68" s="94" t="s">
        <v>532</v>
      </c>
      <c r="E68" s="94" t="s">
        <v>532</v>
      </c>
      <c r="F68" s="114" t="s">
        <v>335</v>
      </c>
      <c r="G68" s="114" t="s">
        <v>335</v>
      </c>
      <c r="H68" s="114" t="s">
        <v>335</v>
      </c>
      <c r="I68" s="114" t="s">
        <v>335</v>
      </c>
      <c r="J68" s="88" t="s">
        <v>120</v>
      </c>
      <c r="K68" s="88" t="s">
        <v>29</v>
      </c>
      <c r="L68" s="88" t="s">
        <v>309</v>
      </c>
      <c r="M68" s="84" t="str" cm="1">
        <f t="array" ref="M68:O68">_xlfn.TEXTSPLIT(_xlfn.CONCAT(P68,",",P68,",",IF(P68="N/A","Automatisk bedömning","")),",")</f>
        <v>Ja</v>
      </c>
      <c r="N68" s="137" t="str">
        <v>Ja</v>
      </c>
      <c r="O68" s="88" t="str">
        <v/>
      </c>
      <c r="P68" s="85" t="str">
        <f t="shared" si="1"/>
        <v>Ja</v>
      </c>
      <c r="Q68" s="125" t="b">
        <f>IF(ISNUMBER(SEARCH('Steg 0'!$C$3,K68)),TRUE,FALSE)</f>
        <v>1</v>
      </c>
      <c r="R68" t="b">
        <f>IF(ISNUMBER(SEARCH('Steg 1'!$J$3,F68)),TRUE,FALSE)</f>
        <v>0</v>
      </c>
      <c r="S68" t="b">
        <f>IF(ISNUMBER(SEARCH('Steg 1'!$K$3,G68)),TRUE,FALSE)</f>
        <v>0</v>
      </c>
      <c r="T68" t="b">
        <f>IF(ISNUMBER(SEARCH('Steg 1'!$L$3,H68)),TRUE,FALSE)</f>
        <v>0</v>
      </c>
      <c r="U68" t="b">
        <f>IF(ISNUMBER(SEARCH('Steg 1'!$M$3,I68)),TRUE,FALSE)</f>
        <v>0</v>
      </c>
      <c r="V68" t="b">
        <f>IF(AND('Steg 0'!$C$7="Nej",J68="Ja"),FALSE,TRUE)</f>
        <v>1</v>
      </c>
      <c r="W68" t="b">
        <f>IF(AND(L68="Ja",'Steg 0'!$C$12&lt;&gt;"GDPR"),FALSE,TRUE)</f>
        <v>1</v>
      </c>
    </row>
    <row r="69" spans="1:23" ht="69">
      <c r="A69" s="89" t="s">
        <v>533</v>
      </c>
      <c r="B69" s="90" t="s">
        <v>534</v>
      </c>
      <c r="C69" s="91" t="s">
        <v>535</v>
      </c>
      <c r="D69" s="91" t="s">
        <v>536</v>
      </c>
      <c r="E69" s="91" t="s">
        <v>537</v>
      </c>
      <c r="F69" s="116">
        <v>3.4</v>
      </c>
      <c r="G69" s="116">
        <v>3.4</v>
      </c>
      <c r="H69" s="116">
        <v>3.4</v>
      </c>
      <c r="I69" s="116">
        <v>3.4</v>
      </c>
      <c r="J69" s="91" t="s">
        <v>120</v>
      </c>
      <c r="K69" s="91" t="s">
        <v>29</v>
      </c>
      <c r="L69" s="88" t="s">
        <v>309</v>
      </c>
      <c r="M69" s="84" t="str" cm="1">
        <f t="array" ref="M69:O69">_xlfn.TEXTSPLIT(_xlfn.CONCAT(P69,",",P69,",",IF(P69="N/A","Automatisk bedömning","")),",")</f>
        <v>Ja</v>
      </c>
      <c r="N69" s="137" t="str">
        <v>Ja</v>
      </c>
      <c r="O69" s="91" t="str">
        <v/>
      </c>
      <c r="P69" s="85" t="str">
        <f t="shared" si="1"/>
        <v>Ja</v>
      </c>
      <c r="Q69" s="125" t="b">
        <f>IF(ISNUMBER(SEARCH('Steg 0'!$C$3,K69)),TRUE,FALSE)</f>
        <v>1</v>
      </c>
      <c r="R69" t="b">
        <f>IF(ISNUMBER(SEARCH('Steg 1'!$J$3,F69)),TRUE,FALSE)</f>
        <v>1</v>
      </c>
      <c r="S69" t="b">
        <f>IF(ISNUMBER(SEARCH('Steg 1'!$K$3,G69)),TRUE,FALSE)</f>
        <v>1</v>
      </c>
      <c r="T69" t="b">
        <f>IF(ISNUMBER(SEARCH('Steg 1'!$L$3,H69)),TRUE,FALSE)</f>
        <v>1</v>
      </c>
      <c r="U69" t="b">
        <f>IF(ISNUMBER(SEARCH('Steg 1'!$M$3,I69)),TRUE,FALSE)</f>
        <v>1</v>
      </c>
      <c r="V69" t="b">
        <f>IF(AND('Steg 0'!$C$7="Nej",J69="Ja"),FALSE,TRUE)</f>
        <v>1</v>
      </c>
      <c r="W69" t="b">
        <f>IF(AND(L69="Ja",'Steg 0'!$C$12&lt;&gt;"GDPR"),FALSE,TRUE)</f>
        <v>1</v>
      </c>
    </row>
    <row r="70" spans="1:23" ht="57.5">
      <c r="A70" s="86" t="s">
        <v>538</v>
      </c>
      <c r="B70" s="87" t="s">
        <v>534</v>
      </c>
      <c r="C70" s="88" t="s">
        <v>535</v>
      </c>
      <c r="D70" s="88" t="s">
        <v>539</v>
      </c>
      <c r="E70" s="88" t="s">
        <v>540</v>
      </c>
      <c r="F70" s="114" t="s">
        <v>314</v>
      </c>
      <c r="G70" s="114" t="s">
        <v>314</v>
      </c>
      <c r="H70" s="114" t="s">
        <v>314</v>
      </c>
      <c r="I70" s="114" t="s">
        <v>314</v>
      </c>
      <c r="J70" s="88" t="s">
        <v>120</v>
      </c>
      <c r="K70" s="88" t="s">
        <v>505</v>
      </c>
      <c r="L70" s="88" t="s">
        <v>309</v>
      </c>
      <c r="M70" s="84" t="str" cm="1">
        <f t="array" ref="M70:O70">_xlfn.TEXTSPLIT(_xlfn.CONCAT(P70,",",P70,",",IF(P70="N/A","Automatisk bedömning","")),",")</f>
        <v>Ja</v>
      </c>
      <c r="N70" s="137" t="str">
        <v>Ja</v>
      </c>
      <c r="O70" s="88" t="str">
        <v/>
      </c>
      <c r="P70" s="85" t="str">
        <f t="shared" si="1"/>
        <v>Ja</v>
      </c>
      <c r="Q70" s="125" t="b">
        <f>IF(ISNUMBER(SEARCH('Steg 0'!$C$3,K70)),TRUE,FALSE)</f>
        <v>1</v>
      </c>
      <c r="R70" t="b">
        <f>IF(ISNUMBER(SEARCH('Steg 1'!$J$3,F70)),TRUE,FALSE)</f>
        <v>1</v>
      </c>
      <c r="S70" t="b">
        <f>IF(ISNUMBER(SEARCH('Steg 1'!$K$3,G70)),TRUE,FALSE)</f>
        <v>1</v>
      </c>
      <c r="T70" t="b">
        <f>IF(ISNUMBER(SEARCH('Steg 1'!$L$3,H70)),TRUE,FALSE)</f>
        <v>1</v>
      </c>
      <c r="U70" t="b">
        <f>IF(ISNUMBER(SEARCH('Steg 1'!$M$3,I70)),TRUE,FALSE)</f>
        <v>1</v>
      </c>
      <c r="V70" t="b">
        <f>IF(AND('Steg 0'!$C$7="Nej",J70="Ja"),FALSE,TRUE)</f>
        <v>1</v>
      </c>
      <c r="W70" t="b">
        <f>IF(AND(L70="Ja",'Steg 0'!$C$12&lt;&gt;"GDPR"),FALSE,TRUE)</f>
        <v>1</v>
      </c>
    </row>
    <row r="71" spans="1:23" ht="57.5">
      <c r="A71" s="89" t="s">
        <v>541</v>
      </c>
      <c r="B71" s="90" t="s">
        <v>534</v>
      </c>
      <c r="C71" s="91" t="s">
        <v>535</v>
      </c>
      <c r="D71" s="91" t="s">
        <v>542</v>
      </c>
      <c r="E71" s="91" t="s">
        <v>543</v>
      </c>
      <c r="F71" s="116" t="s">
        <v>314</v>
      </c>
      <c r="G71" s="116" t="s">
        <v>314</v>
      </c>
      <c r="H71" s="116">
        <v>4</v>
      </c>
      <c r="I71" s="116" t="s">
        <v>314</v>
      </c>
      <c r="J71" s="88" t="s">
        <v>120</v>
      </c>
      <c r="K71" s="88" t="s">
        <v>505</v>
      </c>
      <c r="L71" s="88" t="s">
        <v>309</v>
      </c>
      <c r="M71" s="84" t="str" cm="1">
        <f t="array" ref="M71:O71">_xlfn.TEXTSPLIT(_xlfn.CONCAT(P71,",",P71,",",IF(P71="N/A","Automatisk bedömning","")),",")</f>
        <v>Ja</v>
      </c>
      <c r="N71" s="137" t="str">
        <v>Ja</v>
      </c>
      <c r="O71" s="91" t="str">
        <v/>
      </c>
      <c r="P71" s="85" t="str">
        <f t="shared" si="1"/>
        <v>Ja</v>
      </c>
      <c r="Q71" s="125" t="b">
        <f>IF(ISNUMBER(SEARCH('Steg 0'!$C$3,K71)),TRUE,FALSE)</f>
        <v>1</v>
      </c>
      <c r="R71" t="b">
        <f>IF(ISNUMBER(SEARCH('Steg 1'!$J$3,F71)),TRUE,FALSE)</f>
        <v>1</v>
      </c>
      <c r="S71" t="b">
        <f>IF(ISNUMBER(SEARCH('Steg 1'!$K$3,G71)),TRUE,FALSE)</f>
        <v>1</v>
      </c>
      <c r="T71" t="b">
        <f>IF(ISNUMBER(SEARCH('Steg 1'!$L$3,H71)),TRUE,FALSE)</f>
        <v>0</v>
      </c>
      <c r="U71" t="b">
        <f>IF(ISNUMBER(SEARCH('Steg 1'!$M$3,I71)),TRUE,FALSE)</f>
        <v>1</v>
      </c>
      <c r="V71" t="b">
        <f>IF(AND('Steg 0'!$C$7="Nej",J71="Ja"),FALSE,TRUE)</f>
        <v>1</v>
      </c>
      <c r="W71" t="b">
        <f>IF(AND(L71="Ja",'Steg 0'!$C$12&lt;&gt;"GDPR"),FALSE,TRUE)</f>
        <v>1</v>
      </c>
    </row>
    <row r="72" spans="1:23" ht="57.5">
      <c r="A72" s="86" t="s">
        <v>544</v>
      </c>
      <c r="B72" s="87" t="s">
        <v>534</v>
      </c>
      <c r="C72" s="88" t="s">
        <v>535</v>
      </c>
      <c r="D72" s="88" t="s">
        <v>545</v>
      </c>
      <c r="E72" s="88" t="s">
        <v>546</v>
      </c>
      <c r="F72" s="114" t="s">
        <v>314</v>
      </c>
      <c r="G72" s="114" t="s">
        <v>314</v>
      </c>
      <c r="H72" s="114" t="s">
        <v>314</v>
      </c>
      <c r="I72" s="114" t="s">
        <v>314</v>
      </c>
      <c r="J72" s="88" t="s">
        <v>120</v>
      </c>
      <c r="K72" s="88" t="s">
        <v>505</v>
      </c>
      <c r="L72" s="88" t="s">
        <v>309</v>
      </c>
      <c r="M72" s="84" t="str" cm="1">
        <f t="array" ref="M72:O72">_xlfn.TEXTSPLIT(_xlfn.CONCAT(P72,",",P72,",",IF(P72="N/A","Automatisk bedömning","")),",")</f>
        <v>Ja</v>
      </c>
      <c r="N72" s="137" t="str">
        <v>Ja</v>
      </c>
      <c r="O72" s="88" t="str">
        <v/>
      </c>
      <c r="P72" s="85" t="str">
        <f t="shared" si="1"/>
        <v>Ja</v>
      </c>
      <c r="Q72" s="125" t="b">
        <f>IF(ISNUMBER(SEARCH('Steg 0'!$C$3,K72)),TRUE,FALSE)</f>
        <v>1</v>
      </c>
      <c r="R72" t="b">
        <f>IF(ISNUMBER(SEARCH('Steg 1'!$J$3,F72)),TRUE,FALSE)</f>
        <v>1</v>
      </c>
      <c r="S72" t="b">
        <f>IF(ISNUMBER(SEARCH('Steg 1'!$K$3,G72)),TRUE,FALSE)</f>
        <v>1</v>
      </c>
      <c r="T72" t="b">
        <f>IF(ISNUMBER(SEARCH('Steg 1'!$L$3,H72)),TRUE,FALSE)</f>
        <v>1</v>
      </c>
      <c r="U72" t="b">
        <f>IF(ISNUMBER(SEARCH('Steg 1'!$M$3,I72)),TRUE,FALSE)</f>
        <v>1</v>
      </c>
      <c r="V72" t="b">
        <f>IF(AND('Steg 0'!$C$7="Nej",J72="Ja"),FALSE,TRUE)</f>
        <v>1</v>
      </c>
      <c r="W72" t="b">
        <f>IF(AND(L72="Ja",'Steg 0'!$C$12&lt;&gt;"GDPR"),FALSE,TRUE)</f>
        <v>1</v>
      </c>
    </row>
    <row r="73" spans="1:23" ht="57.5">
      <c r="A73" s="89" t="s">
        <v>547</v>
      </c>
      <c r="B73" s="90" t="s">
        <v>534</v>
      </c>
      <c r="C73" s="91" t="s">
        <v>535</v>
      </c>
      <c r="D73" s="91" t="s">
        <v>548</v>
      </c>
      <c r="E73" s="91" t="s">
        <v>549</v>
      </c>
      <c r="F73" s="114" t="s">
        <v>314</v>
      </c>
      <c r="G73" s="114" t="s">
        <v>314</v>
      </c>
      <c r="H73" s="114" t="s">
        <v>314</v>
      </c>
      <c r="I73" s="114" t="s">
        <v>314</v>
      </c>
      <c r="J73" s="88" t="s">
        <v>120</v>
      </c>
      <c r="K73" s="88" t="s">
        <v>505</v>
      </c>
      <c r="L73" s="88" t="s">
        <v>309</v>
      </c>
      <c r="M73" s="84" t="str" cm="1">
        <f t="array" ref="M73:O73">_xlfn.TEXTSPLIT(_xlfn.CONCAT(P73,",",P73,",",IF(P73="N/A","Automatisk bedömning","")),",")</f>
        <v>Ja</v>
      </c>
      <c r="N73" s="137" t="str">
        <v>Ja</v>
      </c>
      <c r="O73" s="91" t="str">
        <v/>
      </c>
      <c r="P73" s="85" t="str">
        <f t="shared" si="1"/>
        <v>Ja</v>
      </c>
      <c r="Q73" s="125" t="b">
        <f>IF(ISNUMBER(SEARCH('Steg 0'!$C$3,K73)),TRUE,FALSE)</f>
        <v>1</v>
      </c>
      <c r="R73" t="b">
        <f>IF(ISNUMBER(SEARCH('Steg 1'!$J$3,F73)),TRUE,FALSE)</f>
        <v>1</v>
      </c>
      <c r="S73" t="b">
        <f>IF(ISNUMBER(SEARCH('Steg 1'!$K$3,G73)),TRUE,FALSE)</f>
        <v>1</v>
      </c>
      <c r="T73" t="b">
        <f>IF(ISNUMBER(SEARCH('Steg 1'!$L$3,H73)),TRUE,FALSE)</f>
        <v>1</v>
      </c>
      <c r="U73" t="b">
        <f>IF(ISNUMBER(SEARCH('Steg 1'!$M$3,I73)),TRUE,FALSE)</f>
        <v>1</v>
      </c>
      <c r="V73" t="b">
        <f>IF(AND('Steg 0'!$C$7="Nej",J73="Ja"),FALSE,TRUE)</f>
        <v>1</v>
      </c>
      <c r="W73" t="b">
        <f>IF(AND(L73="Ja",'Steg 0'!$C$12&lt;&gt;"GDPR"),FALSE,TRUE)</f>
        <v>1</v>
      </c>
    </row>
    <row r="74" spans="1:23" ht="57.5">
      <c r="A74" s="86" t="s">
        <v>550</v>
      </c>
      <c r="B74" s="87" t="s">
        <v>534</v>
      </c>
      <c r="C74" s="88" t="s">
        <v>535</v>
      </c>
      <c r="D74" s="88" t="s">
        <v>551</v>
      </c>
      <c r="E74" s="88" t="s">
        <v>552</v>
      </c>
      <c r="F74" s="114" t="s">
        <v>314</v>
      </c>
      <c r="G74" s="114" t="s">
        <v>314</v>
      </c>
      <c r="H74" s="114" t="s">
        <v>314</v>
      </c>
      <c r="I74" s="114" t="s">
        <v>314</v>
      </c>
      <c r="J74" s="88" t="s">
        <v>120</v>
      </c>
      <c r="K74" s="88" t="s">
        <v>505</v>
      </c>
      <c r="L74" s="88" t="s">
        <v>309</v>
      </c>
      <c r="M74" s="84" t="str" cm="1">
        <f t="array" ref="M74:O74">_xlfn.TEXTSPLIT(_xlfn.CONCAT(P74,",",P74,",",IF(P74="N/A","Automatisk bedömning","")),",")</f>
        <v>Ja</v>
      </c>
      <c r="N74" s="137" t="str">
        <v>Ja</v>
      </c>
      <c r="O74" s="88" t="str">
        <v/>
      </c>
      <c r="P74" s="85" t="str">
        <f t="shared" si="1"/>
        <v>Ja</v>
      </c>
      <c r="Q74" s="125" t="b">
        <f>IF(ISNUMBER(SEARCH('Steg 0'!$C$3,K74)),TRUE,FALSE)</f>
        <v>1</v>
      </c>
      <c r="R74" t="b">
        <f>IF(ISNUMBER(SEARCH('Steg 1'!$J$3,F74)),TRUE,FALSE)</f>
        <v>1</v>
      </c>
      <c r="S74" t="b">
        <f>IF(ISNUMBER(SEARCH('Steg 1'!$K$3,G74)),TRUE,FALSE)</f>
        <v>1</v>
      </c>
      <c r="T74" t="b">
        <f>IF(ISNUMBER(SEARCH('Steg 1'!$L$3,H74)),TRUE,FALSE)</f>
        <v>1</v>
      </c>
      <c r="U74" t="b">
        <f>IF(ISNUMBER(SEARCH('Steg 1'!$M$3,I74)),TRUE,FALSE)</f>
        <v>1</v>
      </c>
      <c r="V74" t="b">
        <f>IF(AND('Steg 0'!$C$7="Nej",J74="Ja"),FALSE,TRUE)</f>
        <v>1</v>
      </c>
      <c r="W74" t="b">
        <f>IF(AND(L74="Ja",'Steg 0'!$C$12&lt;&gt;"GDPR"),FALSE,TRUE)</f>
        <v>1</v>
      </c>
    </row>
    <row r="75" spans="1:23" ht="69">
      <c r="A75" s="89" t="s">
        <v>553</v>
      </c>
      <c r="B75" s="90" t="s">
        <v>534</v>
      </c>
      <c r="C75" s="91" t="s">
        <v>535</v>
      </c>
      <c r="D75" s="91" t="s">
        <v>554</v>
      </c>
      <c r="E75" s="91" t="s">
        <v>555</v>
      </c>
      <c r="F75" s="116">
        <v>3.4</v>
      </c>
      <c r="G75" s="116" t="s">
        <v>335</v>
      </c>
      <c r="H75" s="116" t="s">
        <v>335</v>
      </c>
      <c r="I75" s="116" t="s">
        <v>335</v>
      </c>
      <c r="J75" s="91" t="s">
        <v>120</v>
      </c>
      <c r="K75" s="88" t="s">
        <v>505</v>
      </c>
      <c r="L75" s="88" t="s">
        <v>309</v>
      </c>
      <c r="M75" s="84" t="str" cm="1">
        <f t="array" ref="M75:O75">_xlfn.TEXTSPLIT(_xlfn.CONCAT(P75,",",P75,",",IF(P75="N/A","Automatisk bedömning","")),",")</f>
        <v>Ja</v>
      </c>
      <c r="N75" s="137" t="str">
        <v>Ja</v>
      </c>
      <c r="O75" s="91" t="str">
        <v/>
      </c>
      <c r="P75" s="85" t="str">
        <f t="shared" si="1"/>
        <v>Ja</v>
      </c>
      <c r="Q75" s="125" t="b">
        <f>IF(ISNUMBER(SEARCH('Steg 0'!$C$3,K75)),TRUE,FALSE)</f>
        <v>1</v>
      </c>
      <c r="R75" t="b">
        <f>IF(ISNUMBER(SEARCH('Steg 1'!$J$3,F75)),TRUE,FALSE)</f>
        <v>1</v>
      </c>
      <c r="S75" t="b">
        <f>IF(ISNUMBER(SEARCH('Steg 1'!$K$3,G75)),TRUE,FALSE)</f>
        <v>0</v>
      </c>
      <c r="T75" t="b">
        <f>IF(ISNUMBER(SEARCH('Steg 1'!$L$3,H75)),TRUE,FALSE)</f>
        <v>0</v>
      </c>
      <c r="U75" t="b">
        <f>IF(ISNUMBER(SEARCH('Steg 1'!$M$3,I75)),TRUE,FALSE)</f>
        <v>0</v>
      </c>
      <c r="V75" t="b">
        <f>IF(AND('Steg 0'!$C$7="Nej",J75="Ja"),FALSE,TRUE)</f>
        <v>1</v>
      </c>
      <c r="W75" t="b">
        <f>IF(AND(L75="Ja",'Steg 0'!$C$12&lt;&gt;"GDPR"),FALSE,TRUE)</f>
        <v>1</v>
      </c>
    </row>
    <row r="76" spans="1:23" ht="69">
      <c r="A76" s="86" t="s">
        <v>556</v>
      </c>
      <c r="B76" s="87" t="s">
        <v>534</v>
      </c>
      <c r="C76" s="88" t="s">
        <v>535</v>
      </c>
      <c r="D76" s="88" t="s">
        <v>557</v>
      </c>
      <c r="E76" s="88" t="s">
        <v>558</v>
      </c>
      <c r="F76" s="114" t="s">
        <v>314</v>
      </c>
      <c r="G76" s="114" t="s">
        <v>314</v>
      </c>
      <c r="H76" s="114" t="s">
        <v>314</v>
      </c>
      <c r="I76" s="114" t="s">
        <v>314</v>
      </c>
      <c r="J76" s="88" t="s">
        <v>120</v>
      </c>
      <c r="K76" s="88" t="s">
        <v>505</v>
      </c>
      <c r="L76" s="88" t="s">
        <v>309</v>
      </c>
      <c r="M76" s="84" t="str" cm="1">
        <f t="array" ref="M76:O76">_xlfn.TEXTSPLIT(_xlfn.CONCAT(P76,",",P76,",",IF(P76="N/A","Automatisk bedömning","")),",")</f>
        <v>Ja</v>
      </c>
      <c r="N76" s="137" t="str">
        <v>Ja</v>
      </c>
      <c r="O76" s="88" t="str">
        <v/>
      </c>
      <c r="P76" s="85" t="str">
        <f t="shared" si="1"/>
        <v>Ja</v>
      </c>
      <c r="Q76" s="125" t="b">
        <f>IF(ISNUMBER(SEARCH('Steg 0'!$C$3,K76)),TRUE,FALSE)</f>
        <v>1</v>
      </c>
      <c r="R76" t="b">
        <f>IF(ISNUMBER(SEARCH('Steg 1'!$J$3,F76)),TRUE,FALSE)</f>
        <v>1</v>
      </c>
      <c r="S76" t="b">
        <f>IF(ISNUMBER(SEARCH('Steg 1'!$K$3,G76)),TRUE,FALSE)</f>
        <v>1</v>
      </c>
      <c r="T76" t="b">
        <f>IF(ISNUMBER(SEARCH('Steg 1'!$L$3,H76)),TRUE,FALSE)</f>
        <v>1</v>
      </c>
      <c r="U76" t="b">
        <f>IF(ISNUMBER(SEARCH('Steg 1'!$M$3,I76)),TRUE,FALSE)</f>
        <v>1</v>
      </c>
      <c r="V76" t="b">
        <f>IF(AND('Steg 0'!$C$7="Nej",J76="Ja"),FALSE,TRUE)</f>
        <v>1</v>
      </c>
      <c r="W76" t="b">
        <f>IF(AND(L76="Ja",'Steg 0'!$C$12&lt;&gt;"GDPR"),FALSE,TRUE)</f>
        <v>1</v>
      </c>
    </row>
    <row r="77" spans="1:23" ht="57.5">
      <c r="A77" s="89" t="s">
        <v>559</v>
      </c>
      <c r="B77" s="90" t="s">
        <v>534</v>
      </c>
      <c r="C77" s="91" t="s">
        <v>535</v>
      </c>
      <c r="D77" s="91" t="s">
        <v>560</v>
      </c>
      <c r="E77" s="91" t="s">
        <v>561</v>
      </c>
      <c r="F77" s="114" t="s">
        <v>314</v>
      </c>
      <c r="G77" s="114" t="s">
        <v>314</v>
      </c>
      <c r="H77" s="114" t="s">
        <v>314</v>
      </c>
      <c r="I77" s="114" t="s">
        <v>314</v>
      </c>
      <c r="J77" s="88" t="s">
        <v>120</v>
      </c>
      <c r="K77" s="88" t="s">
        <v>505</v>
      </c>
      <c r="L77" s="88" t="s">
        <v>309</v>
      </c>
      <c r="M77" s="84" t="str" cm="1">
        <f t="array" ref="M77:O77">_xlfn.TEXTSPLIT(_xlfn.CONCAT(P77,",",P77,",",IF(P77="N/A","Automatisk bedömning","")),",")</f>
        <v>Ja</v>
      </c>
      <c r="N77" s="137" t="str">
        <v>Ja</v>
      </c>
      <c r="O77" s="91" t="str">
        <v/>
      </c>
      <c r="P77" s="85" t="str">
        <f t="shared" si="1"/>
        <v>Ja</v>
      </c>
      <c r="Q77" s="125" t="b">
        <f>IF(ISNUMBER(SEARCH('Steg 0'!$C$3,K77)),TRUE,FALSE)</f>
        <v>1</v>
      </c>
      <c r="R77" t="b">
        <f>IF(ISNUMBER(SEARCH('Steg 1'!$J$3,F77)),TRUE,FALSE)</f>
        <v>1</v>
      </c>
      <c r="S77" t="b">
        <f>IF(ISNUMBER(SEARCH('Steg 1'!$K$3,G77)),TRUE,FALSE)</f>
        <v>1</v>
      </c>
      <c r="T77" t="b">
        <f>IF(ISNUMBER(SEARCH('Steg 1'!$L$3,H77)),TRUE,FALSE)</f>
        <v>1</v>
      </c>
      <c r="U77" t="b">
        <f>IF(ISNUMBER(SEARCH('Steg 1'!$M$3,I77)),TRUE,FALSE)</f>
        <v>1</v>
      </c>
      <c r="V77" t="b">
        <f>IF(AND('Steg 0'!$C$7="Nej",J77="Ja"),FALSE,TRUE)</f>
        <v>1</v>
      </c>
      <c r="W77" t="b">
        <f>IF(AND(L77="Ja",'Steg 0'!$C$12&lt;&gt;"GDPR"),FALSE,TRUE)</f>
        <v>1</v>
      </c>
    </row>
    <row r="78" spans="1:23" ht="57.5">
      <c r="A78" s="92" t="s">
        <v>562</v>
      </c>
      <c r="B78" s="93" t="s">
        <v>563</v>
      </c>
      <c r="C78" s="94" t="s">
        <v>564</v>
      </c>
      <c r="D78" s="94" t="s">
        <v>565</v>
      </c>
      <c r="E78" s="94" t="s">
        <v>566</v>
      </c>
      <c r="F78" s="83" t="s">
        <v>335</v>
      </c>
      <c r="G78" s="83" t="s">
        <v>335</v>
      </c>
      <c r="H78" s="83" t="s">
        <v>335</v>
      </c>
      <c r="I78" s="88" t="s">
        <v>335</v>
      </c>
      <c r="J78" s="88" t="s">
        <v>120</v>
      </c>
      <c r="K78" s="91" t="s">
        <v>343</v>
      </c>
      <c r="L78" s="88" t="s">
        <v>309</v>
      </c>
      <c r="M78" s="84" t="str" cm="1">
        <f t="array" ref="M78:O78">_xlfn.TEXTSPLIT(_xlfn.CONCAT(P78,",",P78,",",IF(P78="N/A","Automatisk bedömning","")),",")</f>
        <v>N/A</v>
      </c>
      <c r="N78" s="137" t="str">
        <v>N/A</v>
      </c>
      <c r="O78" s="88" t="str">
        <v>Automatisk bedömning</v>
      </c>
      <c r="P78" s="85" t="str">
        <f t="shared" si="1"/>
        <v>N/A</v>
      </c>
      <c r="Q78" s="125" t="b">
        <f>IF(ISNUMBER(SEARCH('Steg 0'!$C$3,K78)),TRUE,FALSE)</f>
        <v>0</v>
      </c>
      <c r="R78" t="b">
        <f>IF(ISNUMBER(SEARCH('Steg 1'!$J$3,F78)),TRUE,FALSE)</f>
        <v>0</v>
      </c>
      <c r="S78" t="b">
        <f>IF(ISNUMBER(SEARCH('Steg 1'!$K$3,G78)),TRUE,FALSE)</f>
        <v>0</v>
      </c>
      <c r="T78" t="b">
        <f>IF(ISNUMBER(SEARCH('Steg 1'!$L$3,H78)),TRUE,FALSE)</f>
        <v>0</v>
      </c>
      <c r="U78" t="b">
        <f>IF(ISNUMBER(SEARCH('Steg 1'!$M$3,I78)),TRUE,FALSE)</f>
        <v>0</v>
      </c>
      <c r="V78" t="b">
        <f>IF(AND('Steg 0'!$C$7="Nej",J78="Ja"),FALSE,TRUE)</f>
        <v>1</v>
      </c>
      <c r="W78" t="b">
        <f>IF(AND(L78="Ja",'Steg 0'!$C$12&lt;&gt;"GDPR"),FALSE,TRUE)</f>
        <v>1</v>
      </c>
    </row>
    <row r="79" spans="1:23" ht="241.5">
      <c r="A79" s="89" t="s">
        <v>567</v>
      </c>
      <c r="B79" s="90" t="s">
        <v>568</v>
      </c>
      <c r="C79" s="91" t="s">
        <v>569</v>
      </c>
      <c r="D79" s="91" t="s">
        <v>570</v>
      </c>
      <c r="E79" s="91" t="s">
        <v>571</v>
      </c>
      <c r="F79" s="117" t="s">
        <v>335</v>
      </c>
      <c r="G79" s="117" t="s">
        <v>335</v>
      </c>
      <c r="H79" s="117" t="s">
        <v>335</v>
      </c>
      <c r="I79" s="117" t="s">
        <v>335</v>
      </c>
      <c r="J79" s="88" t="s">
        <v>120</v>
      </c>
      <c r="K79" s="91" t="s">
        <v>323</v>
      </c>
      <c r="L79" s="88" t="s">
        <v>117</v>
      </c>
      <c r="M79" s="84" t="str" cm="1">
        <f t="array" ref="M79:O79">_xlfn.TEXTSPLIT(_xlfn.CONCAT(P79,",",P79,",",IF(P79="N/A","Automatisk bedömning","")),",")</f>
        <v>N/A</v>
      </c>
      <c r="N79" s="137" t="str">
        <v>N/A</v>
      </c>
      <c r="O79" s="91" t="str">
        <v>Automatisk bedömning</v>
      </c>
      <c r="P79" s="85" t="str">
        <f t="shared" si="1"/>
        <v>N/A</v>
      </c>
      <c r="Q79" s="125" t="b">
        <f>IF(ISNUMBER(SEARCH('Steg 0'!$C$3,K79)),TRUE,FALSE)</f>
        <v>0</v>
      </c>
      <c r="R79" t="b">
        <f>IF(ISNUMBER(SEARCH('Steg 1'!$J$3,F79)),TRUE,FALSE)</f>
        <v>0</v>
      </c>
      <c r="S79" t="b">
        <f>IF(ISNUMBER(SEARCH('Steg 1'!$K$3,G79)),TRUE,FALSE)</f>
        <v>0</v>
      </c>
      <c r="T79" t="b">
        <f>IF(ISNUMBER(SEARCH('Steg 1'!$L$3,H79)),TRUE,FALSE)</f>
        <v>0</v>
      </c>
      <c r="U79" t="b">
        <f>IF(ISNUMBER(SEARCH('Steg 1'!$M$3,I79)),TRUE,FALSE)</f>
        <v>0</v>
      </c>
      <c r="V79" t="b">
        <f>IF(AND('Steg 0'!$C$7="Nej",J79="Ja"),FALSE,TRUE)</f>
        <v>1</v>
      </c>
      <c r="W79" t="b">
        <f>IF(AND(L79="Ja",'Steg 0'!$C$12&lt;&gt;"GDPR"),FALSE,TRUE)</f>
        <v>0</v>
      </c>
    </row>
    <row r="80" spans="1:23" ht="80.5">
      <c r="A80" s="86" t="s">
        <v>572</v>
      </c>
      <c r="B80" s="87" t="s">
        <v>568</v>
      </c>
      <c r="C80" s="88" t="s">
        <v>357</v>
      </c>
      <c r="D80" s="88" t="s">
        <v>573</v>
      </c>
      <c r="E80" s="88" t="s">
        <v>574</v>
      </c>
      <c r="F80" s="117" t="s">
        <v>335</v>
      </c>
      <c r="G80" s="117" t="s">
        <v>335</v>
      </c>
      <c r="H80" s="117" t="s">
        <v>335</v>
      </c>
      <c r="I80" s="117" t="s">
        <v>335</v>
      </c>
      <c r="J80" s="88" t="s">
        <v>120</v>
      </c>
      <c r="K80" s="91" t="s">
        <v>323</v>
      </c>
      <c r="L80" s="88" t="s">
        <v>309</v>
      </c>
      <c r="M80" s="84" t="str" cm="1">
        <f t="array" ref="M80:O80">_xlfn.TEXTSPLIT(_xlfn.CONCAT(P80,",",P80,",",IF(P80="N/A","Automatisk bedömning","")),",")</f>
        <v>N/A</v>
      </c>
      <c r="N80" s="137" t="str">
        <v>N/A</v>
      </c>
      <c r="O80" s="88" t="str">
        <v>Automatisk bedömning</v>
      </c>
      <c r="P80" s="85" t="str">
        <f t="shared" si="1"/>
        <v>N/A</v>
      </c>
      <c r="Q80" s="125" t="b">
        <f>IF(ISNUMBER(SEARCH('Steg 0'!$C$3,K80)),TRUE,FALSE)</f>
        <v>0</v>
      </c>
      <c r="R80" t="b">
        <f>IF(ISNUMBER(SEARCH('Steg 1'!$J$3,F80)),TRUE,FALSE)</f>
        <v>0</v>
      </c>
      <c r="S80" t="b">
        <f>IF(ISNUMBER(SEARCH('Steg 1'!$K$3,G80)),TRUE,FALSE)</f>
        <v>0</v>
      </c>
      <c r="T80" t="b">
        <f>IF(ISNUMBER(SEARCH('Steg 1'!$L$3,H80)),TRUE,FALSE)</f>
        <v>0</v>
      </c>
      <c r="U80" t="b">
        <f>IF(ISNUMBER(SEARCH('Steg 1'!$M$3,I80)),TRUE,FALSE)</f>
        <v>0</v>
      </c>
      <c r="V80" t="b">
        <f>IF(AND('Steg 0'!$C$7="Nej",J80="Ja"),FALSE,TRUE)</f>
        <v>1</v>
      </c>
      <c r="W80" t="b">
        <f>IF(AND(L80="Ja",'Steg 0'!$C$12&lt;&gt;"GDPR"),FALSE,TRUE)</f>
        <v>1</v>
      </c>
    </row>
    <row r="81" spans="1:23" ht="241.5">
      <c r="A81" s="89" t="s">
        <v>575</v>
      </c>
      <c r="B81" s="90" t="s">
        <v>568</v>
      </c>
      <c r="C81" s="91" t="s">
        <v>569</v>
      </c>
      <c r="D81" s="91" t="s">
        <v>570</v>
      </c>
      <c r="E81" s="91" t="s">
        <v>576</v>
      </c>
      <c r="F81" s="117" t="s">
        <v>335</v>
      </c>
      <c r="G81" s="117" t="s">
        <v>335</v>
      </c>
      <c r="H81" s="117" t="s">
        <v>335</v>
      </c>
      <c r="I81" s="117" t="s">
        <v>335</v>
      </c>
      <c r="J81" s="88" t="s">
        <v>120</v>
      </c>
      <c r="K81" s="91" t="s">
        <v>343</v>
      </c>
      <c r="L81" s="88" t="s">
        <v>309</v>
      </c>
      <c r="M81" s="84" t="str" cm="1">
        <f t="array" ref="M81:O81">_xlfn.TEXTSPLIT(_xlfn.CONCAT(P81,",",P81,",",IF(P81="N/A","Automatisk bedömning","")),",")</f>
        <v>N/A</v>
      </c>
      <c r="N81" s="137" t="str">
        <v>N/A</v>
      </c>
      <c r="O81" s="91" t="str">
        <v>Automatisk bedömning</v>
      </c>
      <c r="P81" s="85" t="str">
        <f t="shared" si="1"/>
        <v>N/A</v>
      </c>
      <c r="Q81" s="125" t="b">
        <f>IF(ISNUMBER(SEARCH('Steg 0'!$C$3,K81)),TRUE,FALSE)</f>
        <v>0</v>
      </c>
      <c r="R81" t="b">
        <f>IF(ISNUMBER(SEARCH('Steg 1'!$J$3,F81)),TRUE,FALSE)</f>
        <v>0</v>
      </c>
      <c r="S81" t="b">
        <f>IF(ISNUMBER(SEARCH('Steg 1'!$K$3,G81)),TRUE,FALSE)</f>
        <v>0</v>
      </c>
      <c r="T81" t="b">
        <f>IF(ISNUMBER(SEARCH('Steg 1'!$L$3,H81)),TRUE,FALSE)</f>
        <v>0</v>
      </c>
      <c r="U81" t="b">
        <f>IF(ISNUMBER(SEARCH('Steg 1'!$M$3,I81)),TRUE,FALSE)</f>
        <v>0</v>
      </c>
      <c r="V81" t="b">
        <f>IF(AND('Steg 0'!$C$7="Nej",J81="Ja"),FALSE,TRUE)</f>
        <v>1</v>
      </c>
      <c r="W81" t="b">
        <f>IF(AND(L81="Ja",'Steg 0'!$C$12&lt;&gt;"GDPR"),FALSE,TRUE)</f>
        <v>1</v>
      </c>
    </row>
    <row r="82" spans="1:23" ht="161">
      <c r="A82" s="86" t="s">
        <v>577</v>
      </c>
      <c r="B82" s="87" t="s">
        <v>568</v>
      </c>
      <c r="C82" s="88" t="s">
        <v>578</v>
      </c>
      <c r="D82" s="88" t="s">
        <v>579</v>
      </c>
      <c r="E82" s="88" t="s">
        <v>580</v>
      </c>
      <c r="F82" s="117" t="s">
        <v>335</v>
      </c>
      <c r="G82" s="117" t="s">
        <v>335</v>
      </c>
      <c r="H82" s="117" t="s">
        <v>335</v>
      </c>
      <c r="I82" s="117" t="s">
        <v>335</v>
      </c>
      <c r="J82" s="88" t="s">
        <v>120</v>
      </c>
      <c r="K82" s="88" t="s">
        <v>418</v>
      </c>
      <c r="L82" s="88" t="s">
        <v>309</v>
      </c>
      <c r="M82" s="84" t="str" cm="1">
        <f t="array" ref="M82:O82">_xlfn.TEXTSPLIT(_xlfn.CONCAT(P82,",",P82,",",IF(P82="N/A","Automatisk bedömning","")),",")</f>
        <v>N/A</v>
      </c>
      <c r="N82" s="137" t="str">
        <v>N/A</v>
      </c>
      <c r="O82" s="88" t="str">
        <v>Automatisk bedömning</v>
      </c>
      <c r="P82" s="85" t="str">
        <f t="shared" si="1"/>
        <v>N/A</v>
      </c>
      <c r="Q82" s="125" t="b">
        <f>IF(ISNUMBER(SEARCH('Steg 0'!$C$3,K82)),TRUE,FALSE)</f>
        <v>0</v>
      </c>
      <c r="R82" t="b">
        <f>IF(ISNUMBER(SEARCH('Steg 1'!$J$3,F82)),TRUE,FALSE)</f>
        <v>0</v>
      </c>
      <c r="S82" t="b">
        <f>IF(ISNUMBER(SEARCH('Steg 1'!$K$3,G82)),TRUE,FALSE)</f>
        <v>0</v>
      </c>
      <c r="T82" t="b">
        <f>IF(ISNUMBER(SEARCH('Steg 1'!$L$3,H82)),TRUE,FALSE)</f>
        <v>0</v>
      </c>
      <c r="U82" t="b">
        <f>IF(ISNUMBER(SEARCH('Steg 1'!$M$3,I82)),TRUE,FALSE)</f>
        <v>0</v>
      </c>
      <c r="V82" t="b">
        <f>IF(AND('Steg 0'!$C$7="Nej",J82="Ja"),FALSE,TRUE)</f>
        <v>1</v>
      </c>
      <c r="W82" t="b">
        <f>IF(AND(L82="Ja",'Steg 0'!$C$12&lt;&gt;"GDPR"),FALSE,TRUE)</f>
        <v>1</v>
      </c>
    </row>
    <row r="83" spans="1:23" ht="103.5">
      <c r="A83" s="89" t="s">
        <v>581</v>
      </c>
      <c r="B83" s="90" t="s">
        <v>568</v>
      </c>
      <c r="C83" s="91" t="s">
        <v>578</v>
      </c>
      <c r="D83" s="91" t="s">
        <v>582</v>
      </c>
      <c r="E83" s="91" t="s">
        <v>583</v>
      </c>
      <c r="F83" s="117" t="s">
        <v>335</v>
      </c>
      <c r="G83" s="117" t="s">
        <v>335</v>
      </c>
      <c r="H83" s="117" t="s">
        <v>335</v>
      </c>
      <c r="I83" s="117" t="s">
        <v>335</v>
      </c>
      <c r="J83" s="88" t="s">
        <v>120</v>
      </c>
      <c r="K83" s="88" t="s">
        <v>418</v>
      </c>
      <c r="L83" s="88" t="s">
        <v>309</v>
      </c>
      <c r="M83" s="84" t="str" cm="1">
        <f t="array" ref="M83:O83">_xlfn.TEXTSPLIT(_xlfn.CONCAT(P83,",",P83,",",IF(P83="N/A","Automatisk bedömning","")),",")</f>
        <v>N/A</v>
      </c>
      <c r="N83" s="137" t="str">
        <v>N/A</v>
      </c>
      <c r="O83" s="91" t="str">
        <v>Automatisk bedömning</v>
      </c>
      <c r="P83" s="85" t="str">
        <f t="shared" si="1"/>
        <v>N/A</v>
      </c>
      <c r="Q83" s="125" t="b">
        <f>IF(ISNUMBER(SEARCH('Steg 0'!$C$3,K83)),TRUE,FALSE)</f>
        <v>0</v>
      </c>
      <c r="R83" t="b">
        <f>IF(ISNUMBER(SEARCH('Steg 1'!$J$3,F83)),TRUE,FALSE)</f>
        <v>0</v>
      </c>
      <c r="S83" t="b">
        <f>IF(ISNUMBER(SEARCH('Steg 1'!$K$3,G83)),TRUE,FALSE)</f>
        <v>0</v>
      </c>
      <c r="T83" t="b">
        <f>IF(ISNUMBER(SEARCH('Steg 1'!$L$3,H83)),TRUE,FALSE)</f>
        <v>0</v>
      </c>
      <c r="U83" t="b">
        <f>IF(ISNUMBER(SEARCH('Steg 1'!$M$3,I83)),TRUE,FALSE)</f>
        <v>0</v>
      </c>
      <c r="V83" t="b">
        <f>IF(AND('Steg 0'!$C$7="Nej",J83="Ja"),FALSE,TRUE)</f>
        <v>1</v>
      </c>
      <c r="W83" t="b">
        <f>IF(AND(L83="Ja",'Steg 0'!$C$12&lt;&gt;"GDPR"),FALSE,TRUE)</f>
        <v>1</v>
      </c>
    </row>
    <row r="84" spans="1:23" ht="80.5">
      <c r="A84" s="89" t="s">
        <v>584</v>
      </c>
      <c r="B84" s="90" t="s">
        <v>585</v>
      </c>
      <c r="C84" s="91" t="s">
        <v>311</v>
      </c>
      <c r="D84" s="91" t="s">
        <v>586</v>
      </c>
      <c r="E84" s="91" t="s">
        <v>587</v>
      </c>
      <c r="F84" s="91" t="s">
        <v>335</v>
      </c>
      <c r="G84" s="91">
        <v>3.4</v>
      </c>
      <c r="H84" s="91">
        <v>3.4</v>
      </c>
      <c r="I84" s="91" t="s">
        <v>335</v>
      </c>
      <c r="J84" s="91" t="s">
        <v>117</v>
      </c>
      <c r="K84" s="91" t="s">
        <v>315</v>
      </c>
      <c r="L84" s="91" t="s">
        <v>309</v>
      </c>
      <c r="M84" s="84" t="str" cm="1">
        <f t="array" ref="M84:O84">_xlfn.TEXTSPLIT(_xlfn.CONCAT(P84,",",P84,",",IF(P84="N/A","Automatisk bedömning","")),",")</f>
        <v>N/A</v>
      </c>
      <c r="N84" s="137" t="str">
        <v>N/A</v>
      </c>
      <c r="O84" s="91" t="str">
        <v>Automatisk bedömning</v>
      </c>
      <c r="P84" s="85" t="str">
        <f t="shared" si="1"/>
        <v>N/A</v>
      </c>
      <c r="Q84" s="125" t="b">
        <f>IF(ISNUMBER(SEARCH('Steg 0'!$C$3,K84)),TRUE,FALSE)</f>
        <v>0</v>
      </c>
      <c r="R84" t="b">
        <f>IF(ISNUMBER(SEARCH('Steg 1'!$J$3,F84)),TRUE,FALSE)</f>
        <v>0</v>
      </c>
      <c r="S84" t="b">
        <f>IF(ISNUMBER(SEARCH('Steg 1'!$K$3,G84)),TRUE,FALSE)</f>
        <v>1</v>
      </c>
      <c r="T84" t="b">
        <f>IF(ISNUMBER(SEARCH('Steg 1'!$L$3,H84)),TRUE,FALSE)</f>
        <v>1</v>
      </c>
      <c r="U84" t="b">
        <f>IF(ISNUMBER(SEARCH('Steg 1'!$M$3,I84)),TRUE,FALSE)</f>
        <v>0</v>
      </c>
      <c r="V84" t="b">
        <f>IF(AND('Steg 0'!$C$7="Nej",J84="Ja"),FALSE,TRUE)</f>
        <v>1</v>
      </c>
      <c r="W84" t="b">
        <f>IF(AND(L84="Ja",'Steg 0'!$C$12&lt;&gt;"GDPR"),FALSE,TRUE)</f>
        <v>1</v>
      </c>
    </row>
    <row r="85" spans="1:23" ht="80.5">
      <c r="A85" s="86" t="s">
        <v>588</v>
      </c>
      <c r="B85" s="87" t="s">
        <v>585</v>
      </c>
      <c r="C85" s="88" t="s">
        <v>311</v>
      </c>
      <c r="D85" s="88" t="s">
        <v>586</v>
      </c>
      <c r="E85" s="88" t="s">
        <v>589</v>
      </c>
      <c r="F85" s="91" t="s">
        <v>335</v>
      </c>
      <c r="G85" s="91">
        <v>3.4</v>
      </c>
      <c r="H85" s="91">
        <v>3.4</v>
      </c>
      <c r="I85" s="91" t="s">
        <v>335</v>
      </c>
      <c r="J85" s="91" t="s">
        <v>117</v>
      </c>
      <c r="K85" s="91" t="s">
        <v>315</v>
      </c>
      <c r="L85" s="91" t="s">
        <v>309</v>
      </c>
      <c r="M85" s="84" t="str" cm="1">
        <f t="array" ref="M85:O85">_xlfn.TEXTSPLIT(_xlfn.CONCAT(P85,",",P85,",",IF(P85="N/A","Automatisk bedömning","")),",")</f>
        <v>N/A</v>
      </c>
      <c r="N85" s="137" t="str">
        <v>N/A</v>
      </c>
      <c r="O85" s="88" t="str">
        <v>Automatisk bedömning</v>
      </c>
      <c r="P85" s="85" t="str">
        <f t="shared" si="1"/>
        <v>N/A</v>
      </c>
      <c r="Q85" s="125" t="b">
        <f>IF(ISNUMBER(SEARCH('Steg 0'!$C$3,K85)),TRUE,FALSE)</f>
        <v>0</v>
      </c>
      <c r="R85" t="b">
        <f>IF(ISNUMBER(SEARCH('Steg 1'!$J$3,F85)),TRUE,FALSE)</f>
        <v>0</v>
      </c>
      <c r="S85" t="b">
        <f>IF(ISNUMBER(SEARCH('Steg 1'!$K$3,G85)),TRUE,FALSE)</f>
        <v>1</v>
      </c>
      <c r="T85" t="b">
        <f>IF(ISNUMBER(SEARCH('Steg 1'!$L$3,H85)),TRUE,FALSE)</f>
        <v>1</v>
      </c>
      <c r="U85" t="b">
        <f>IF(ISNUMBER(SEARCH('Steg 1'!$M$3,I85)),TRUE,FALSE)</f>
        <v>0</v>
      </c>
      <c r="V85" t="b">
        <f>IF(AND('Steg 0'!$C$7="Nej",J85="Ja"),FALSE,TRUE)</f>
        <v>1</v>
      </c>
      <c r="W85" t="b">
        <f>IF(AND(L85="Ja",'Steg 0'!$C$12&lt;&gt;"GDPR"),FALSE,TRUE)</f>
        <v>1</v>
      </c>
    </row>
    <row r="86" spans="1:23" ht="80.5">
      <c r="A86" s="89" t="s">
        <v>590</v>
      </c>
      <c r="B86" s="90" t="s">
        <v>585</v>
      </c>
      <c r="C86" s="91" t="s">
        <v>311</v>
      </c>
      <c r="D86" s="91" t="s">
        <v>586</v>
      </c>
      <c r="E86" s="91" t="s">
        <v>591</v>
      </c>
      <c r="F86" s="91" t="s">
        <v>335</v>
      </c>
      <c r="G86" s="91">
        <v>3.4</v>
      </c>
      <c r="H86" s="91">
        <v>3.4</v>
      </c>
      <c r="I86" s="91" t="s">
        <v>335</v>
      </c>
      <c r="J86" s="91" t="s">
        <v>117</v>
      </c>
      <c r="K86" s="91" t="s">
        <v>315</v>
      </c>
      <c r="L86" s="91" t="s">
        <v>309</v>
      </c>
      <c r="M86" s="84" t="str" cm="1">
        <f t="array" ref="M86:O86">_xlfn.TEXTSPLIT(_xlfn.CONCAT(P86,",",P86,",",IF(P86="N/A","Automatisk bedömning","")),",")</f>
        <v>N/A</v>
      </c>
      <c r="N86" s="137" t="str">
        <v>N/A</v>
      </c>
      <c r="O86" s="91" t="str">
        <v>Automatisk bedömning</v>
      </c>
      <c r="P86" s="85" t="str">
        <f t="shared" si="1"/>
        <v>N/A</v>
      </c>
      <c r="Q86" s="125" t="b">
        <f>IF(ISNUMBER(SEARCH('Steg 0'!$C$3,K86)),TRUE,FALSE)</f>
        <v>0</v>
      </c>
      <c r="R86" t="b">
        <f>IF(ISNUMBER(SEARCH('Steg 1'!$J$3,F86)),TRUE,FALSE)</f>
        <v>0</v>
      </c>
      <c r="S86" t="b">
        <f>IF(ISNUMBER(SEARCH('Steg 1'!$K$3,G86)),TRUE,FALSE)</f>
        <v>1</v>
      </c>
      <c r="T86" t="b">
        <f>IF(ISNUMBER(SEARCH('Steg 1'!$L$3,H86)),TRUE,FALSE)</f>
        <v>1</v>
      </c>
      <c r="U86" t="b">
        <f>IF(ISNUMBER(SEARCH('Steg 1'!$M$3,I86)),TRUE,FALSE)</f>
        <v>0</v>
      </c>
      <c r="V86" t="b">
        <f>IF(AND('Steg 0'!$C$7="Nej",J86="Ja"),FALSE,TRUE)</f>
        <v>1</v>
      </c>
      <c r="W86" t="b">
        <f>IF(AND(L86="Ja",'Steg 0'!$C$12&lt;&gt;"GDPR"),FALSE,TRUE)</f>
        <v>1</v>
      </c>
    </row>
    <row r="87" spans="1:23" ht="92">
      <c r="A87" s="86" t="s">
        <v>592</v>
      </c>
      <c r="B87" s="87" t="s">
        <v>585</v>
      </c>
      <c r="C87" s="88" t="s">
        <v>593</v>
      </c>
      <c r="D87" s="88" t="s">
        <v>594</v>
      </c>
      <c r="E87" s="88" t="s">
        <v>595</v>
      </c>
      <c r="F87" s="91" t="s">
        <v>335</v>
      </c>
      <c r="G87" s="91">
        <v>3.4</v>
      </c>
      <c r="H87" s="91">
        <v>3.4</v>
      </c>
      <c r="I87" s="91" t="s">
        <v>335</v>
      </c>
      <c r="J87" s="91" t="s">
        <v>117</v>
      </c>
      <c r="K87" s="91" t="s">
        <v>315</v>
      </c>
      <c r="L87" s="91" t="s">
        <v>309</v>
      </c>
      <c r="M87" s="84" t="str" cm="1">
        <f t="array" ref="M87:O87">_xlfn.TEXTSPLIT(_xlfn.CONCAT(P87,",",P87,",",IF(P87="N/A","Automatisk bedömning","")),",")</f>
        <v>N/A</v>
      </c>
      <c r="N87" s="137" t="str">
        <v>N/A</v>
      </c>
      <c r="O87" s="88" t="str">
        <v>Automatisk bedömning</v>
      </c>
      <c r="P87" s="85" t="str">
        <f t="shared" si="1"/>
        <v>N/A</v>
      </c>
      <c r="Q87" s="125" t="b">
        <f>IF(ISNUMBER(SEARCH('Steg 0'!$C$3,K87)),TRUE,FALSE)</f>
        <v>0</v>
      </c>
      <c r="R87" t="b">
        <f>IF(ISNUMBER(SEARCH('Steg 1'!$J$3,F87)),TRUE,FALSE)</f>
        <v>0</v>
      </c>
      <c r="S87" t="b">
        <f>IF(ISNUMBER(SEARCH('Steg 1'!$K$3,G87)),TRUE,FALSE)</f>
        <v>1</v>
      </c>
      <c r="T87" t="b">
        <f>IF(ISNUMBER(SEARCH('Steg 1'!$L$3,H87)),TRUE,FALSE)</f>
        <v>1</v>
      </c>
      <c r="U87" t="b">
        <f>IF(ISNUMBER(SEARCH('Steg 1'!$M$3,I87)),TRUE,FALSE)</f>
        <v>0</v>
      </c>
      <c r="V87" t="b">
        <f>IF(AND('Steg 0'!$C$7="Nej",J87="Ja"),FALSE,TRUE)</f>
        <v>1</v>
      </c>
      <c r="W87" t="b">
        <f>IF(AND(L87="Ja",'Steg 0'!$C$12&lt;&gt;"GDPR"),FALSE,TRUE)</f>
        <v>1</v>
      </c>
    </row>
    <row r="88" spans="1:23" ht="92">
      <c r="A88" s="86" t="s">
        <v>596</v>
      </c>
      <c r="B88" s="87" t="s">
        <v>585</v>
      </c>
      <c r="C88" s="88" t="s">
        <v>593</v>
      </c>
      <c r="D88" s="88" t="s">
        <v>594</v>
      </c>
      <c r="E88" s="88" t="s">
        <v>597</v>
      </c>
      <c r="F88" s="91" t="s">
        <v>335</v>
      </c>
      <c r="G88" s="91">
        <v>3.4</v>
      </c>
      <c r="H88" s="91">
        <v>3.4</v>
      </c>
      <c r="I88" s="91" t="s">
        <v>335</v>
      </c>
      <c r="J88" s="91" t="s">
        <v>117</v>
      </c>
      <c r="K88" s="91" t="s">
        <v>315</v>
      </c>
      <c r="L88" s="91" t="s">
        <v>309</v>
      </c>
      <c r="M88" s="84" t="str" cm="1">
        <f t="array" ref="M88:O88">_xlfn.TEXTSPLIT(_xlfn.CONCAT(P88,",",P88,",",IF(P88="N/A","Automatisk bedömning","")),",")</f>
        <v>N/A</v>
      </c>
      <c r="N88" s="137" t="str">
        <v>N/A</v>
      </c>
      <c r="O88" s="88" t="str">
        <v>Automatisk bedömning</v>
      </c>
      <c r="P88" s="85" t="str">
        <f t="shared" si="1"/>
        <v>N/A</v>
      </c>
      <c r="Q88" s="125" t="b">
        <f>IF(ISNUMBER(SEARCH('Steg 0'!$C$3,K88)),TRUE,FALSE)</f>
        <v>0</v>
      </c>
      <c r="R88" t="b">
        <f>IF(ISNUMBER(SEARCH('Steg 1'!$J$3,F88)),TRUE,FALSE)</f>
        <v>0</v>
      </c>
      <c r="S88" t="b">
        <f>IF(ISNUMBER(SEARCH('Steg 1'!$K$3,G88)),TRUE,FALSE)</f>
        <v>1</v>
      </c>
      <c r="T88" t="b">
        <f>IF(ISNUMBER(SEARCH('Steg 1'!$L$3,H88)),TRUE,FALSE)</f>
        <v>1</v>
      </c>
      <c r="U88" t="b">
        <f>IF(ISNUMBER(SEARCH('Steg 1'!$M$3,I88)),TRUE,FALSE)</f>
        <v>0</v>
      </c>
      <c r="V88" t="b">
        <f>IF(AND('Steg 0'!$C$7="Nej",J88="Ja"),FALSE,TRUE)</f>
        <v>1</v>
      </c>
      <c r="W88" t="b">
        <f>IF(AND(L88="Ja",'Steg 0'!$C$12&lt;&gt;"GDPR"),FALSE,TRUE)</f>
        <v>1</v>
      </c>
    </row>
    <row r="89" spans="1:23" ht="92">
      <c r="A89" s="89" t="s">
        <v>598</v>
      </c>
      <c r="B89" s="90" t="s">
        <v>585</v>
      </c>
      <c r="C89" s="91" t="s">
        <v>593</v>
      </c>
      <c r="D89" s="91" t="s">
        <v>594</v>
      </c>
      <c r="E89" s="91" t="s">
        <v>599</v>
      </c>
      <c r="F89" s="91" t="s">
        <v>335</v>
      </c>
      <c r="G89" s="91">
        <v>3.4</v>
      </c>
      <c r="H89" s="91">
        <v>3.4</v>
      </c>
      <c r="I89" s="91" t="s">
        <v>335</v>
      </c>
      <c r="J89" s="91" t="s">
        <v>117</v>
      </c>
      <c r="K89" s="91" t="s">
        <v>336</v>
      </c>
      <c r="L89" s="91" t="s">
        <v>309</v>
      </c>
      <c r="M89" s="84" t="str" cm="1">
        <f t="array" ref="M89:O89">_xlfn.TEXTSPLIT(_xlfn.CONCAT(P89,",",P89,",",IF(P89="N/A","Automatisk bedömning","")),",")</f>
        <v>N/A</v>
      </c>
      <c r="N89" s="137" t="str">
        <v>N/A</v>
      </c>
      <c r="O89" s="91" t="str">
        <v>Automatisk bedömning</v>
      </c>
      <c r="P89" s="85" t="str">
        <f t="shared" si="1"/>
        <v>N/A</v>
      </c>
      <c r="Q89" s="125" t="b">
        <f>IF(ISNUMBER(SEARCH('Steg 0'!$C$3,K89)),TRUE,FALSE)</f>
        <v>0</v>
      </c>
      <c r="R89" t="b">
        <f>IF(ISNUMBER(SEARCH('Steg 1'!$J$3,F89)),TRUE,FALSE)</f>
        <v>0</v>
      </c>
      <c r="S89" t="b">
        <f>IF(ISNUMBER(SEARCH('Steg 1'!$K$3,G89)),TRUE,FALSE)</f>
        <v>1</v>
      </c>
      <c r="T89" t="b">
        <f>IF(ISNUMBER(SEARCH('Steg 1'!$L$3,H89)),TRUE,FALSE)</f>
        <v>1</v>
      </c>
      <c r="U89" t="b">
        <f>IF(ISNUMBER(SEARCH('Steg 1'!$M$3,I89)),TRUE,FALSE)</f>
        <v>0</v>
      </c>
      <c r="V89" t="b">
        <f>IF(AND('Steg 0'!$C$7="Nej",J89="Ja"),FALSE,TRUE)</f>
        <v>1</v>
      </c>
      <c r="W89" t="b">
        <f>IF(AND(L89="Ja",'Steg 0'!$C$12&lt;&gt;"GDPR"),FALSE,TRUE)</f>
        <v>1</v>
      </c>
    </row>
    <row r="90" spans="1:23" ht="92">
      <c r="A90" s="86" t="s">
        <v>600</v>
      </c>
      <c r="B90" s="87" t="s">
        <v>585</v>
      </c>
      <c r="C90" s="88" t="s">
        <v>593</v>
      </c>
      <c r="D90" s="88" t="s">
        <v>594</v>
      </c>
      <c r="E90" s="88" t="s">
        <v>601</v>
      </c>
      <c r="F90" s="91" t="s">
        <v>335</v>
      </c>
      <c r="G90" s="91">
        <v>3.4</v>
      </c>
      <c r="H90" s="91">
        <v>3.4</v>
      </c>
      <c r="I90" s="91" t="s">
        <v>335</v>
      </c>
      <c r="J90" s="91" t="s">
        <v>117</v>
      </c>
      <c r="K90" s="88" t="s">
        <v>308</v>
      </c>
      <c r="L90" s="88" t="s">
        <v>309</v>
      </c>
      <c r="M90" s="84" t="str" cm="1">
        <f t="array" ref="M90:O90">_xlfn.TEXTSPLIT(_xlfn.CONCAT(P90,",",P90,",",IF(P90="N/A","Automatisk bedömning","")),",")</f>
        <v>N/A</v>
      </c>
      <c r="N90" s="137" t="str">
        <v>N/A</v>
      </c>
      <c r="O90" s="88" t="str">
        <v>Automatisk bedömning</v>
      </c>
      <c r="P90" s="85" t="str">
        <f t="shared" si="1"/>
        <v>N/A</v>
      </c>
      <c r="Q90" s="125" t="b">
        <f>IF(ISNUMBER(SEARCH('Steg 0'!$C$3,K90)),TRUE,FALSE)</f>
        <v>0</v>
      </c>
      <c r="R90" t="b">
        <f>IF(ISNUMBER(SEARCH('Steg 1'!$J$3,F90)),TRUE,FALSE)</f>
        <v>0</v>
      </c>
      <c r="S90" t="b">
        <f>IF(ISNUMBER(SEARCH('Steg 1'!$K$3,G90)),TRUE,FALSE)</f>
        <v>1</v>
      </c>
      <c r="T90" t="b">
        <f>IF(ISNUMBER(SEARCH('Steg 1'!$L$3,H90)),TRUE,FALSE)</f>
        <v>1</v>
      </c>
      <c r="U90" t="b">
        <f>IF(ISNUMBER(SEARCH('Steg 1'!$M$3,I90)),TRUE,FALSE)</f>
        <v>0</v>
      </c>
      <c r="V90" t="b">
        <f>IF(AND('Steg 0'!$C$7="Nej",J90="Ja"),FALSE,TRUE)</f>
        <v>1</v>
      </c>
      <c r="W90" t="b">
        <f>IF(AND(L90="Ja",'Steg 0'!$C$12&lt;&gt;"GDPR"),FALSE,TRUE)</f>
        <v>1</v>
      </c>
    </row>
    <row r="91" spans="1:23" ht="92">
      <c r="A91" s="89" t="s">
        <v>602</v>
      </c>
      <c r="B91" s="90" t="s">
        <v>585</v>
      </c>
      <c r="C91" s="91" t="s">
        <v>593</v>
      </c>
      <c r="D91" s="91" t="s">
        <v>594</v>
      </c>
      <c r="E91" s="91" t="s">
        <v>603</v>
      </c>
      <c r="F91" s="91" t="s">
        <v>335</v>
      </c>
      <c r="G91" s="91">
        <v>3.4</v>
      </c>
      <c r="H91" s="91">
        <v>3.4</v>
      </c>
      <c r="I91" s="91" t="s">
        <v>335</v>
      </c>
      <c r="J91" s="91" t="s">
        <v>117</v>
      </c>
      <c r="K91" s="91" t="s">
        <v>336</v>
      </c>
      <c r="L91" s="91" t="s">
        <v>309</v>
      </c>
      <c r="M91" s="84" t="str" cm="1">
        <f t="array" ref="M91:O91">_xlfn.TEXTSPLIT(_xlfn.CONCAT(P91,",",P91,",",IF(P91="N/A","Automatisk bedömning","")),",")</f>
        <v>N/A</v>
      </c>
      <c r="N91" s="137" t="str">
        <v>N/A</v>
      </c>
      <c r="O91" s="91" t="str">
        <v>Automatisk bedömning</v>
      </c>
      <c r="P91" s="85" t="str">
        <f t="shared" si="1"/>
        <v>N/A</v>
      </c>
      <c r="Q91" s="125" t="b">
        <f>IF(ISNUMBER(SEARCH('Steg 0'!$C$3,K91)),TRUE,FALSE)</f>
        <v>0</v>
      </c>
      <c r="R91" t="b">
        <f>IF(ISNUMBER(SEARCH('Steg 1'!$J$3,F91)),TRUE,FALSE)</f>
        <v>0</v>
      </c>
      <c r="S91" t="b">
        <f>IF(ISNUMBER(SEARCH('Steg 1'!$K$3,G91)),TRUE,FALSE)</f>
        <v>1</v>
      </c>
      <c r="T91" t="b">
        <f>IF(ISNUMBER(SEARCH('Steg 1'!$L$3,H91)),TRUE,FALSE)</f>
        <v>1</v>
      </c>
      <c r="U91" t="b">
        <f>IF(ISNUMBER(SEARCH('Steg 1'!$M$3,I91)),TRUE,FALSE)</f>
        <v>0</v>
      </c>
      <c r="V91" t="b">
        <f>IF(AND('Steg 0'!$C$7="Nej",J91="Ja"),FALSE,TRUE)</f>
        <v>1</v>
      </c>
      <c r="W91" t="b">
        <f>IF(AND(L91="Ja",'Steg 0'!$C$12&lt;&gt;"GDPR"),FALSE,TRUE)</f>
        <v>1</v>
      </c>
    </row>
    <row r="92" spans="1:23" ht="80.5">
      <c r="A92" s="86" t="s">
        <v>604</v>
      </c>
      <c r="B92" s="87" t="s">
        <v>585</v>
      </c>
      <c r="C92" s="88" t="s">
        <v>311</v>
      </c>
      <c r="D92" s="88" t="s">
        <v>586</v>
      </c>
      <c r="E92" s="88" t="s">
        <v>605</v>
      </c>
      <c r="F92" s="91" t="s">
        <v>335</v>
      </c>
      <c r="G92" s="91">
        <v>3.4</v>
      </c>
      <c r="H92" s="91">
        <v>3.4</v>
      </c>
      <c r="I92" s="91" t="s">
        <v>335</v>
      </c>
      <c r="J92" s="91" t="s">
        <v>117</v>
      </c>
      <c r="K92" s="91" t="s">
        <v>336</v>
      </c>
      <c r="L92" s="91" t="s">
        <v>309</v>
      </c>
      <c r="M92" s="84" t="str" cm="1">
        <f t="array" ref="M92:O92">_xlfn.TEXTSPLIT(_xlfn.CONCAT(P92,",",P92,",",IF(P92="N/A","Automatisk bedömning","")),",")</f>
        <v>N/A</v>
      </c>
      <c r="N92" s="137" t="str">
        <v>N/A</v>
      </c>
      <c r="O92" s="88" t="str">
        <v>Automatisk bedömning</v>
      </c>
      <c r="P92" s="85" t="str">
        <f t="shared" si="1"/>
        <v>N/A</v>
      </c>
      <c r="Q92" s="125" t="b">
        <f>IF(ISNUMBER(SEARCH('Steg 0'!$C$3,K92)),TRUE,FALSE)</f>
        <v>0</v>
      </c>
      <c r="R92" t="b">
        <f>IF(ISNUMBER(SEARCH('Steg 1'!$J$3,F92)),TRUE,FALSE)</f>
        <v>0</v>
      </c>
      <c r="S92" t="b">
        <f>IF(ISNUMBER(SEARCH('Steg 1'!$K$3,G92)),TRUE,FALSE)</f>
        <v>1</v>
      </c>
      <c r="T92" t="b">
        <f>IF(ISNUMBER(SEARCH('Steg 1'!$L$3,H92)),TRUE,FALSE)</f>
        <v>1</v>
      </c>
      <c r="U92" t="b">
        <f>IF(ISNUMBER(SEARCH('Steg 1'!$M$3,I92)),TRUE,FALSE)</f>
        <v>0</v>
      </c>
      <c r="V92" t="b">
        <f>IF(AND('Steg 0'!$C$7="Nej",J92="Ja"),FALSE,TRUE)</f>
        <v>1</v>
      </c>
      <c r="W92" t="b">
        <f>IF(AND(L92="Ja",'Steg 0'!$C$12&lt;&gt;"GDPR"),FALSE,TRUE)</f>
        <v>1</v>
      </c>
    </row>
    <row r="93" spans="1:23" ht="161">
      <c r="A93" s="89" t="s">
        <v>606</v>
      </c>
      <c r="B93" s="90" t="s">
        <v>585</v>
      </c>
      <c r="C93" s="91" t="s">
        <v>607</v>
      </c>
      <c r="D93" s="91" t="s">
        <v>608</v>
      </c>
      <c r="E93" s="91" t="s">
        <v>609</v>
      </c>
      <c r="F93" s="91" t="s">
        <v>335</v>
      </c>
      <c r="G93" s="91">
        <v>3.4</v>
      </c>
      <c r="H93" s="91">
        <v>3.4</v>
      </c>
      <c r="I93" s="91" t="s">
        <v>335</v>
      </c>
      <c r="J93" s="91" t="s">
        <v>117</v>
      </c>
      <c r="K93" s="91" t="s">
        <v>315</v>
      </c>
      <c r="L93" s="91" t="s">
        <v>309</v>
      </c>
      <c r="M93" s="84" t="str" cm="1">
        <f t="array" ref="M93:O93">_xlfn.TEXTSPLIT(_xlfn.CONCAT(P93,",",P93,",",IF(P93="N/A","Automatisk bedömning","")),",")</f>
        <v>N/A</v>
      </c>
      <c r="N93" s="137" t="str">
        <v>N/A</v>
      </c>
      <c r="O93" s="91" t="str">
        <v>Automatisk bedömning</v>
      </c>
      <c r="P93" s="85" t="str">
        <f t="shared" si="1"/>
        <v>N/A</v>
      </c>
      <c r="Q93" s="125" t="b">
        <f>IF(ISNUMBER(SEARCH('Steg 0'!$C$3,K93)),TRUE,FALSE)</f>
        <v>0</v>
      </c>
      <c r="R93" t="b">
        <f>IF(ISNUMBER(SEARCH('Steg 1'!$J$3,F93)),TRUE,FALSE)</f>
        <v>0</v>
      </c>
      <c r="S93" t="b">
        <f>IF(ISNUMBER(SEARCH('Steg 1'!$K$3,G93)),TRUE,FALSE)</f>
        <v>1</v>
      </c>
      <c r="T93" t="b">
        <f>IF(ISNUMBER(SEARCH('Steg 1'!$L$3,H93)),TRUE,FALSE)</f>
        <v>1</v>
      </c>
      <c r="U93" t="b">
        <f>IF(ISNUMBER(SEARCH('Steg 1'!$M$3,I93)),TRUE,FALSE)</f>
        <v>0</v>
      </c>
      <c r="V93" t="b">
        <f>IF(AND('Steg 0'!$C$7="Nej",J93="Ja"),FALSE,TRUE)</f>
        <v>1</v>
      </c>
      <c r="W93" t="b">
        <f>IF(AND(L93="Ja",'Steg 0'!$C$12&lt;&gt;"GDPR"),FALSE,TRUE)</f>
        <v>1</v>
      </c>
    </row>
    <row r="94" spans="1:23" ht="92">
      <c r="A94" s="86" t="s">
        <v>610</v>
      </c>
      <c r="B94" s="87" t="s">
        <v>585</v>
      </c>
      <c r="C94" s="88" t="s">
        <v>593</v>
      </c>
      <c r="D94" s="88" t="s">
        <v>594</v>
      </c>
      <c r="E94" s="88" t="s">
        <v>611</v>
      </c>
      <c r="F94" s="91" t="s">
        <v>335</v>
      </c>
      <c r="G94" s="91">
        <v>3.4</v>
      </c>
      <c r="H94" s="91">
        <v>3.4</v>
      </c>
      <c r="I94" s="91" t="s">
        <v>335</v>
      </c>
      <c r="J94" s="91" t="s">
        <v>117</v>
      </c>
      <c r="K94" s="91" t="s">
        <v>315</v>
      </c>
      <c r="L94" s="91" t="s">
        <v>309</v>
      </c>
      <c r="M94" s="84" t="str" cm="1">
        <f t="array" ref="M94:O94">_xlfn.TEXTSPLIT(_xlfn.CONCAT(P94,",",P94,",",IF(P94="N/A","Automatisk bedömning","")),",")</f>
        <v>N/A</v>
      </c>
      <c r="N94" s="137" t="str">
        <v>N/A</v>
      </c>
      <c r="O94" s="88" t="str">
        <v>Automatisk bedömning</v>
      </c>
      <c r="P94" s="85" t="str">
        <f t="shared" si="1"/>
        <v>N/A</v>
      </c>
      <c r="Q94" s="125" t="b">
        <f>IF(ISNUMBER(SEARCH('Steg 0'!$C$3,K94)),TRUE,FALSE)</f>
        <v>0</v>
      </c>
      <c r="R94" t="b">
        <f>IF(ISNUMBER(SEARCH('Steg 1'!$J$3,F94)),TRUE,FALSE)</f>
        <v>0</v>
      </c>
      <c r="S94" t="b">
        <f>IF(ISNUMBER(SEARCH('Steg 1'!$K$3,G94)),TRUE,FALSE)</f>
        <v>1</v>
      </c>
      <c r="T94" t="b">
        <f>IF(ISNUMBER(SEARCH('Steg 1'!$L$3,H94)),TRUE,FALSE)</f>
        <v>1</v>
      </c>
      <c r="U94" t="b">
        <f>IF(ISNUMBER(SEARCH('Steg 1'!$M$3,I94)),TRUE,FALSE)</f>
        <v>0</v>
      </c>
      <c r="V94" t="b">
        <f>IF(AND('Steg 0'!$C$7="Nej",J94="Ja"),FALSE,TRUE)</f>
        <v>1</v>
      </c>
      <c r="W94" t="b">
        <f>IF(AND(L94="Ja",'Steg 0'!$C$12&lt;&gt;"GDPR"),FALSE,TRUE)</f>
        <v>1</v>
      </c>
    </row>
    <row r="95" spans="1:23" ht="92">
      <c r="A95" s="89" t="s">
        <v>612</v>
      </c>
      <c r="B95" s="90" t="s">
        <v>585</v>
      </c>
      <c r="C95" s="91" t="s">
        <v>593</v>
      </c>
      <c r="D95" s="91" t="s">
        <v>594</v>
      </c>
      <c r="E95" s="91" t="s">
        <v>613</v>
      </c>
      <c r="F95" s="91" t="s">
        <v>335</v>
      </c>
      <c r="G95" s="91">
        <v>3.4</v>
      </c>
      <c r="H95" s="91">
        <v>3.4</v>
      </c>
      <c r="I95" s="91" t="s">
        <v>335</v>
      </c>
      <c r="J95" s="91" t="s">
        <v>117</v>
      </c>
      <c r="K95" s="91" t="s">
        <v>336</v>
      </c>
      <c r="L95" s="91" t="s">
        <v>309</v>
      </c>
      <c r="M95" s="84" t="str" cm="1">
        <f t="array" ref="M95:O95">_xlfn.TEXTSPLIT(_xlfn.CONCAT(P95,",",P95,",",IF(P95="N/A","Automatisk bedömning","")),",")</f>
        <v>N/A</v>
      </c>
      <c r="N95" s="137" t="str">
        <v>N/A</v>
      </c>
      <c r="O95" s="91" t="str">
        <v>Automatisk bedömning</v>
      </c>
      <c r="P95" s="85" t="str">
        <f t="shared" si="1"/>
        <v>N/A</v>
      </c>
      <c r="Q95" s="125" t="b">
        <f>IF(ISNUMBER(SEARCH('Steg 0'!$C$3,K95)),TRUE,FALSE)</f>
        <v>0</v>
      </c>
      <c r="R95" t="b">
        <f>IF(ISNUMBER(SEARCH('Steg 1'!$J$3,F95)),TRUE,FALSE)</f>
        <v>0</v>
      </c>
      <c r="S95" t="b">
        <f>IF(ISNUMBER(SEARCH('Steg 1'!$K$3,G95)),TRUE,FALSE)</f>
        <v>1</v>
      </c>
      <c r="T95" t="b">
        <f>IF(ISNUMBER(SEARCH('Steg 1'!$L$3,H95)),TRUE,FALSE)</f>
        <v>1</v>
      </c>
      <c r="U95" t="b">
        <f>IF(ISNUMBER(SEARCH('Steg 1'!$M$3,I95)),TRUE,FALSE)</f>
        <v>0</v>
      </c>
      <c r="V95" t="b">
        <f>IF(AND('Steg 0'!$C$7="Nej",J95="Ja"),FALSE,TRUE)</f>
        <v>1</v>
      </c>
      <c r="W95" t="b">
        <f>IF(AND(L95="Ja",'Steg 0'!$C$12&lt;&gt;"GDPR"),FALSE,TRUE)</f>
        <v>1</v>
      </c>
    </row>
    <row r="96" spans="1:23" ht="57.5">
      <c r="A96" s="86" t="s">
        <v>614</v>
      </c>
      <c r="B96" s="87" t="s">
        <v>615</v>
      </c>
      <c r="C96" s="88"/>
      <c r="D96" s="88"/>
      <c r="E96" s="88" t="s">
        <v>616</v>
      </c>
      <c r="F96" s="88" t="s">
        <v>314</v>
      </c>
      <c r="G96" s="88" t="s">
        <v>314</v>
      </c>
      <c r="H96" s="88" t="s">
        <v>314</v>
      </c>
      <c r="I96" s="88" t="s">
        <v>314</v>
      </c>
      <c r="J96" s="88" t="s">
        <v>120</v>
      </c>
      <c r="K96" s="88" t="s">
        <v>617</v>
      </c>
      <c r="L96" s="88" t="s">
        <v>117</v>
      </c>
      <c r="M96" s="84" t="str" cm="1">
        <f t="array" ref="M96:O96">_xlfn.TEXTSPLIT(_xlfn.CONCAT(P96,",",P96,",",IF(P96="N/A","Automatisk bedömning","")),",")</f>
        <v>N/A</v>
      </c>
      <c r="N96" s="137" t="str">
        <v>N/A</v>
      </c>
      <c r="O96" s="88" t="str">
        <v>Automatisk bedömning</v>
      </c>
      <c r="P96" s="85" t="str">
        <f t="shared" si="1"/>
        <v>N/A</v>
      </c>
      <c r="Q96" s="125" t="b">
        <f>IF(ISNUMBER(SEARCH('Steg 0'!$C$3,K96)),TRUE,FALSE)</f>
        <v>0</v>
      </c>
      <c r="R96" t="b">
        <f>IF(ISNUMBER(SEARCH('Steg 1'!$J$3,F96)),TRUE,FALSE)</f>
        <v>1</v>
      </c>
      <c r="S96" t="b">
        <f>IF(ISNUMBER(SEARCH('Steg 1'!$K$3,G96)),TRUE,FALSE)</f>
        <v>1</v>
      </c>
      <c r="T96" t="b">
        <f>IF(ISNUMBER(SEARCH('Steg 1'!$L$3,H96)),TRUE,FALSE)</f>
        <v>1</v>
      </c>
      <c r="U96" t="b">
        <f>IF(ISNUMBER(SEARCH('Steg 1'!$M$3,I96)),TRUE,FALSE)</f>
        <v>1</v>
      </c>
      <c r="V96" t="b">
        <f>IF(AND('Steg 0'!$C$7="Nej",J96="Ja"),FALSE,TRUE)</f>
        <v>1</v>
      </c>
      <c r="W96" t="b">
        <f>IF(AND(L96="Ja",'Steg 0'!$C$12&lt;&gt;"GDPR"),FALSE,TRUE)</f>
        <v>0</v>
      </c>
    </row>
    <row r="97" spans="1:23" ht="80.5">
      <c r="A97" s="89" t="s">
        <v>618</v>
      </c>
      <c r="B97" s="90" t="s">
        <v>619</v>
      </c>
      <c r="C97" s="91" t="s">
        <v>620</v>
      </c>
      <c r="D97" s="91" t="s">
        <v>621</v>
      </c>
      <c r="E97" s="91" t="s">
        <v>622</v>
      </c>
      <c r="F97" s="91" t="s">
        <v>335</v>
      </c>
      <c r="G97" s="91" t="s">
        <v>335</v>
      </c>
      <c r="H97" s="91" t="s">
        <v>335</v>
      </c>
      <c r="I97" s="91" t="s">
        <v>335</v>
      </c>
      <c r="J97" s="91" t="s">
        <v>120</v>
      </c>
      <c r="K97" s="91" t="s">
        <v>343</v>
      </c>
      <c r="L97" s="91" t="s">
        <v>309</v>
      </c>
      <c r="M97" s="84" t="str" cm="1">
        <f t="array" ref="M97:O97">_xlfn.TEXTSPLIT(_xlfn.CONCAT(P97,",",P97,",",IF(P97="N/A","Automatisk bedömning","")),",")</f>
        <v>N/A</v>
      </c>
      <c r="N97" s="137" t="str">
        <v>N/A</v>
      </c>
      <c r="O97" s="91" t="str">
        <v>Automatisk bedömning</v>
      </c>
      <c r="P97" s="85" t="str">
        <f t="shared" si="1"/>
        <v>N/A</v>
      </c>
      <c r="Q97" s="125" t="b">
        <f>IF(ISNUMBER(SEARCH('Steg 0'!$C$3,K97)),TRUE,FALSE)</f>
        <v>0</v>
      </c>
      <c r="R97" t="b">
        <f>IF(ISNUMBER(SEARCH('Steg 1'!$J$3,F97)),TRUE,FALSE)</f>
        <v>0</v>
      </c>
      <c r="S97" t="b">
        <f>IF(ISNUMBER(SEARCH('Steg 1'!$K$3,G97)),TRUE,FALSE)</f>
        <v>0</v>
      </c>
      <c r="T97" t="b">
        <f>IF(ISNUMBER(SEARCH('Steg 1'!$L$3,H97)),TRUE,FALSE)</f>
        <v>0</v>
      </c>
      <c r="U97" t="b">
        <f>IF(ISNUMBER(SEARCH('Steg 1'!$M$3,I97)),TRUE,FALSE)</f>
        <v>0</v>
      </c>
      <c r="V97" t="b">
        <f>IF(AND('Steg 0'!$C$7="Nej",J97="Ja"),FALSE,TRUE)</f>
        <v>1</v>
      </c>
      <c r="W97" t="b">
        <f>IF(AND(L97="Ja",'Steg 0'!$C$12&lt;&gt;"GDPR"),FALSE,TRUE)</f>
        <v>1</v>
      </c>
    </row>
    <row r="98" spans="1:23" ht="230">
      <c r="A98" s="86" t="s">
        <v>623</v>
      </c>
      <c r="B98" s="87" t="s">
        <v>624</v>
      </c>
      <c r="C98" s="88" t="s">
        <v>625</v>
      </c>
      <c r="D98" s="88" t="s">
        <v>626</v>
      </c>
      <c r="E98" s="88" t="s">
        <v>627</v>
      </c>
      <c r="F98" s="91" t="s">
        <v>335</v>
      </c>
      <c r="G98" s="91" t="s">
        <v>335</v>
      </c>
      <c r="H98" s="91" t="s">
        <v>335</v>
      </c>
      <c r="I98" s="91" t="s">
        <v>335</v>
      </c>
      <c r="J98" s="91" t="s">
        <v>120</v>
      </c>
      <c r="K98" s="91" t="s">
        <v>343</v>
      </c>
      <c r="L98" s="91" t="s">
        <v>309</v>
      </c>
      <c r="M98" s="84" t="str" cm="1">
        <f t="array" ref="M98:O98">_xlfn.TEXTSPLIT(_xlfn.CONCAT(P98,",",P98,",",IF(P98="N/A","Automatisk bedömning","")),",")</f>
        <v>N/A</v>
      </c>
      <c r="N98" s="137" t="str">
        <v>N/A</v>
      </c>
      <c r="O98" s="88" t="str">
        <v>Automatisk bedömning</v>
      </c>
      <c r="P98" s="85" t="str">
        <f t="shared" si="1"/>
        <v>N/A</v>
      </c>
      <c r="Q98" s="125" t="b">
        <f>IF(ISNUMBER(SEARCH('Steg 0'!$C$3,K98)),TRUE,FALSE)</f>
        <v>0</v>
      </c>
      <c r="R98" t="b">
        <f>IF(ISNUMBER(SEARCH('Steg 1'!$J$3,F98)),TRUE,FALSE)</f>
        <v>0</v>
      </c>
      <c r="S98" t="b">
        <f>IF(ISNUMBER(SEARCH('Steg 1'!$K$3,G98)),TRUE,FALSE)</f>
        <v>0</v>
      </c>
      <c r="T98" t="b">
        <f>IF(ISNUMBER(SEARCH('Steg 1'!$L$3,H98)),TRUE,FALSE)</f>
        <v>0</v>
      </c>
      <c r="U98" t="b">
        <f>IF(ISNUMBER(SEARCH('Steg 1'!$M$3,I98)),TRUE,FALSE)</f>
        <v>0</v>
      </c>
      <c r="V98" t="b">
        <f>IF(AND('Steg 0'!$C$7="Nej",J98="Ja"),FALSE,TRUE)</f>
        <v>1</v>
      </c>
      <c r="W98" t="b">
        <f>IF(AND(L98="Ja",'Steg 0'!$C$12&lt;&gt;"GDPR"),FALSE,TRUE)</f>
        <v>1</v>
      </c>
    </row>
    <row r="99" spans="1:23" ht="287.5">
      <c r="A99" s="89" t="s">
        <v>628</v>
      </c>
      <c r="B99" s="90" t="s">
        <v>629</v>
      </c>
      <c r="C99" s="91" t="s">
        <v>630</v>
      </c>
      <c r="D99" s="91" t="s">
        <v>631</v>
      </c>
      <c r="E99" s="91" t="s">
        <v>632</v>
      </c>
      <c r="F99" s="91" t="s">
        <v>314</v>
      </c>
      <c r="G99" s="91" t="s">
        <v>314</v>
      </c>
      <c r="H99" s="91" t="s">
        <v>314</v>
      </c>
      <c r="I99" s="91" t="s">
        <v>314</v>
      </c>
      <c r="J99" s="91" t="s">
        <v>120</v>
      </c>
      <c r="K99" s="88" t="s">
        <v>418</v>
      </c>
      <c r="L99" s="91" t="s">
        <v>309</v>
      </c>
      <c r="M99" s="84" t="str" cm="1">
        <f t="array" ref="M99:O99">_xlfn.TEXTSPLIT(_xlfn.CONCAT(P99,",",P99,",",IF(P99="N/A","Automatisk bedömning","")),",")</f>
        <v>N/A</v>
      </c>
      <c r="N99" s="137" t="str">
        <v>N/A</v>
      </c>
      <c r="O99" s="91" t="str">
        <v>Automatisk bedömning</v>
      </c>
      <c r="P99" s="85" t="str">
        <f t="shared" si="1"/>
        <v>N/A</v>
      </c>
      <c r="Q99" s="125" t="b">
        <f>IF(ISNUMBER(SEARCH('Steg 0'!$C$3,K99)),TRUE,FALSE)</f>
        <v>0</v>
      </c>
      <c r="R99" t="b">
        <f>IF(ISNUMBER(SEARCH('Steg 1'!$J$3,F99)),TRUE,FALSE)</f>
        <v>1</v>
      </c>
      <c r="S99" t="b">
        <f>IF(ISNUMBER(SEARCH('Steg 1'!$K$3,G99)),TRUE,FALSE)</f>
        <v>1</v>
      </c>
      <c r="T99" t="b">
        <f>IF(ISNUMBER(SEARCH('Steg 1'!$L$3,H99)),TRUE,FALSE)</f>
        <v>1</v>
      </c>
      <c r="U99" t="b">
        <f>IF(ISNUMBER(SEARCH('Steg 1'!$M$3,I99)),TRUE,FALSE)</f>
        <v>1</v>
      </c>
      <c r="V99" t="b">
        <f>IF(AND('Steg 0'!$C$7="Nej",J99="Ja"),FALSE,TRUE)</f>
        <v>1</v>
      </c>
      <c r="W99" t="b">
        <f>IF(AND(L99="Ja",'Steg 0'!$C$12&lt;&gt;"GDPR"),FALSE,TRUE)</f>
        <v>1</v>
      </c>
    </row>
    <row r="100" spans="1:23" ht="69">
      <c r="A100" s="89" t="s">
        <v>633</v>
      </c>
      <c r="B100" s="90" t="s">
        <v>629</v>
      </c>
      <c r="C100" s="91" t="s">
        <v>634</v>
      </c>
      <c r="D100" s="91" t="s">
        <v>635</v>
      </c>
      <c r="E100" s="91" t="s">
        <v>636</v>
      </c>
      <c r="F100" s="91" t="s">
        <v>314</v>
      </c>
      <c r="G100" s="91" t="s">
        <v>314</v>
      </c>
      <c r="H100" s="91" t="s">
        <v>314</v>
      </c>
      <c r="I100" s="91" t="s">
        <v>314</v>
      </c>
      <c r="J100" s="91" t="s">
        <v>120</v>
      </c>
      <c r="K100" s="88" t="s">
        <v>418</v>
      </c>
      <c r="L100" s="91" t="s">
        <v>309</v>
      </c>
      <c r="M100" s="84" t="str" cm="1">
        <f t="array" ref="M100:O100">_xlfn.TEXTSPLIT(_xlfn.CONCAT(P100,",",P100,",",IF(P100="N/A","Automatisk bedömning","")),",")</f>
        <v>N/A</v>
      </c>
      <c r="N100" s="137" t="str">
        <v>N/A</v>
      </c>
      <c r="O100" s="91" t="str">
        <v>Automatisk bedömning</v>
      </c>
      <c r="P100" s="85" t="str">
        <f t="shared" si="1"/>
        <v>N/A</v>
      </c>
      <c r="Q100" s="125" t="b">
        <f>IF(ISNUMBER(SEARCH('Steg 0'!$C$3,K100)),TRUE,FALSE)</f>
        <v>0</v>
      </c>
      <c r="R100" t="b">
        <f>IF(ISNUMBER(SEARCH('Steg 1'!$J$3,F100)),TRUE,FALSE)</f>
        <v>1</v>
      </c>
      <c r="S100" t="b">
        <f>IF(ISNUMBER(SEARCH('Steg 1'!$K$3,G100)),TRUE,FALSE)</f>
        <v>1</v>
      </c>
      <c r="T100" t="b">
        <f>IF(ISNUMBER(SEARCH('Steg 1'!$L$3,H100)),TRUE,FALSE)</f>
        <v>1</v>
      </c>
      <c r="U100" t="b">
        <f>IF(ISNUMBER(SEARCH('Steg 1'!$M$3,I100)),TRUE,FALSE)</f>
        <v>1</v>
      </c>
      <c r="V100" t="b">
        <f>IF(AND('Steg 0'!$C$7="Nej",J100="Ja"),FALSE,TRUE)</f>
        <v>1</v>
      </c>
      <c r="W100" t="b">
        <f>IF(AND(L100="Ja",'Steg 0'!$C$12&lt;&gt;"GDPR"),FALSE,TRUE)</f>
        <v>1</v>
      </c>
    </row>
    <row r="101" spans="1:23" ht="69">
      <c r="A101" s="86" t="s">
        <v>637</v>
      </c>
      <c r="B101" s="87" t="s">
        <v>629</v>
      </c>
      <c r="C101" s="88" t="s">
        <v>634</v>
      </c>
      <c r="D101" s="88" t="s">
        <v>638</v>
      </c>
      <c r="E101" s="88" t="s">
        <v>639</v>
      </c>
      <c r="F101" s="91" t="s">
        <v>314</v>
      </c>
      <c r="G101" s="91" t="s">
        <v>314</v>
      </c>
      <c r="H101" s="91" t="s">
        <v>314</v>
      </c>
      <c r="I101" s="91" t="s">
        <v>314</v>
      </c>
      <c r="J101" s="91" t="s">
        <v>120</v>
      </c>
      <c r="K101" s="88" t="s">
        <v>418</v>
      </c>
      <c r="L101" s="91" t="s">
        <v>309</v>
      </c>
      <c r="M101" s="84" t="str" cm="1">
        <f t="array" ref="M101:O101">_xlfn.TEXTSPLIT(_xlfn.CONCAT(P101,",",P101,",",IF(P101="N/A","Automatisk bedömning","")),",")</f>
        <v>N/A</v>
      </c>
      <c r="N101" s="137" t="str">
        <v>N/A</v>
      </c>
      <c r="O101" s="88" t="str">
        <v>Automatisk bedömning</v>
      </c>
      <c r="P101" s="85" t="str">
        <f t="shared" si="1"/>
        <v>N/A</v>
      </c>
      <c r="Q101" s="125" t="b">
        <f>IF(ISNUMBER(SEARCH('Steg 0'!$C$3,K101)),TRUE,FALSE)</f>
        <v>0</v>
      </c>
      <c r="R101" t="b">
        <f>IF(ISNUMBER(SEARCH('Steg 1'!$J$3,F101)),TRUE,FALSE)</f>
        <v>1</v>
      </c>
      <c r="S101" t="b">
        <f>IF(ISNUMBER(SEARCH('Steg 1'!$K$3,G101)),TRUE,FALSE)</f>
        <v>1</v>
      </c>
      <c r="T101" t="b">
        <f>IF(ISNUMBER(SEARCH('Steg 1'!$L$3,H101)),TRUE,FALSE)</f>
        <v>1</v>
      </c>
      <c r="U101" t="b">
        <f>IF(ISNUMBER(SEARCH('Steg 1'!$M$3,I101)),TRUE,FALSE)</f>
        <v>1</v>
      </c>
      <c r="V101" t="b">
        <f>IF(AND('Steg 0'!$C$7="Nej",J101="Ja"),FALSE,TRUE)</f>
        <v>1</v>
      </c>
      <c r="W101" t="b">
        <f>IF(AND(L101="Ja",'Steg 0'!$C$12&lt;&gt;"GDPR"),FALSE,TRUE)</f>
        <v>1</v>
      </c>
    </row>
    <row r="102" spans="1:23" ht="69">
      <c r="A102" s="89" t="s">
        <v>640</v>
      </c>
      <c r="B102" s="90" t="s">
        <v>629</v>
      </c>
      <c r="C102" s="91" t="s">
        <v>634</v>
      </c>
      <c r="D102" s="91" t="s">
        <v>641</v>
      </c>
      <c r="E102" s="91" t="s">
        <v>642</v>
      </c>
      <c r="F102" s="91" t="s">
        <v>314</v>
      </c>
      <c r="G102" s="91" t="s">
        <v>314</v>
      </c>
      <c r="H102" s="91" t="s">
        <v>314</v>
      </c>
      <c r="I102" s="91" t="s">
        <v>314</v>
      </c>
      <c r="J102" s="91" t="s">
        <v>120</v>
      </c>
      <c r="K102" s="88" t="s">
        <v>418</v>
      </c>
      <c r="L102" s="91" t="s">
        <v>309</v>
      </c>
      <c r="M102" s="84" t="str" cm="1">
        <f t="array" ref="M102:O102">_xlfn.TEXTSPLIT(_xlfn.CONCAT(P102,",",P102,",",IF(P102="N/A","Automatisk bedömning","")),",")</f>
        <v>N/A</v>
      </c>
      <c r="N102" s="137" t="str">
        <v>N/A</v>
      </c>
      <c r="O102" s="91" t="str">
        <v>Automatisk bedömning</v>
      </c>
      <c r="P102" s="85" t="str">
        <f t="shared" si="1"/>
        <v>N/A</v>
      </c>
      <c r="Q102" s="125" t="b">
        <f>IF(ISNUMBER(SEARCH('Steg 0'!$C$3,K102)),TRUE,FALSE)</f>
        <v>0</v>
      </c>
      <c r="R102" t="b">
        <f>IF(ISNUMBER(SEARCH('Steg 1'!$J$3,F102)),TRUE,FALSE)</f>
        <v>1</v>
      </c>
      <c r="S102" t="b">
        <f>IF(ISNUMBER(SEARCH('Steg 1'!$K$3,G102)),TRUE,FALSE)</f>
        <v>1</v>
      </c>
      <c r="T102" t="b">
        <f>IF(ISNUMBER(SEARCH('Steg 1'!$L$3,H102)),TRUE,FALSE)</f>
        <v>1</v>
      </c>
      <c r="U102" t="b">
        <f>IF(ISNUMBER(SEARCH('Steg 1'!$M$3,I102)),TRUE,FALSE)</f>
        <v>1</v>
      </c>
      <c r="V102" t="b">
        <f>IF(AND('Steg 0'!$C$7="Nej",J102="Ja"),FALSE,TRUE)</f>
        <v>1</v>
      </c>
      <c r="W102" t="b">
        <f>IF(AND(L102="Ja",'Steg 0'!$C$12&lt;&gt;"GDPR"),FALSE,TRUE)</f>
        <v>1</v>
      </c>
    </row>
    <row r="103" spans="1:23" ht="46">
      <c r="A103" s="92" t="s">
        <v>643</v>
      </c>
      <c r="B103" s="93" t="s">
        <v>629</v>
      </c>
      <c r="C103" s="83" t="s">
        <v>644</v>
      </c>
      <c r="D103" s="94" t="s">
        <v>645</v>
      </c>
      <c r="E103" s="94" t="s">
        <v>646</v>
      </c>
      <c r="F103" s="91" t="s">
        <v>314</v>
      </c>
      <c r="G103" s="91" t="s">
        <v>314</v>
      </c>
      <c r="H103" s="91" t="s">
        <v>314</v>
      </c>
      <c r="I103" s="91" t="s">
        <v>314</v>
      </c>
      <c r="J103" s="91" t="s">
        <v>120</v>
      </c>
      <c r="K103" s="91" t="s">
        <v>647</v>
      </c>
      <c r="L103" s="91" t="s">
        <v>309</v>
      </c>
      <c r="M103" s="84" t="str" cm="1">
        <f t="array" ref="M103:O103">_xlfn.TEXTSPLIT(_xlfn.CONCAT(P103,",",P103,",",IF(P103="N/A","Automatisk bedömning","")),",")</f>
        <v>N/A</v>
      </c>
      <c r="N103" s="137" t="str">
        <v>N/A</v>
      </c>
      <c r="O103" s="91" t="str">
        <v>Automatisk bedömning</v>
      </c>
      <c r="P103" s="85" t="str">
        <f t="shared" si="1"/>
        <v>N/A</v>
      </c>
      <c r="Q103" s="125" t="b">
        <f>IF(ISNUMBER(SEARCH('Steg 0'!$C$3,K103)),TRUE,FALSE)</f>
        <v>0</v>
      </c>
      <c r="R103" t="b">
        <f>IF(ISNUMBER(SEARCH('Steg 1'!$J$3,F103)),TRUE,FALSE)</f>
        <v>1</v>
      </c>
      <c r="S103" t="b">
        <f>IF(ISNUMBER(SEARCH('Steg 1'!$K$3,G103)),TRUE,FALSE)</f>
        <v>1</v>
      </c>
      <c r="T103" t="b">
        <f>IF(ISNUMBER(SEARCH('Steg 1'!$L$3,H103)),TRUE,FALSE)</f>
        <v>1</v>
      </c>
      <c r="U103" t="b">
        <f>IF(ISNUMBER(SEARCH('Steg 1'!$M$3,I103)),TRUE,FALSE)</f>
        <v>1</v>
      </c>
      <c r="V103" t="b">
        <f>IF(AND('Steg 0'!$C$7="Nej",J103="Ja"),FALSE,TRUE)</f>
        <v>1</v>
      </c>
      <c r="W103" t="b">
        <f>IF(AND(L103="Ja",'Steg 0'!$C$12&lt;&gt;"GDPR"),FALSE,TRUE)</f>
        <v>1</v>
      </c>
    </row>
    <row r="104" spans="1:23">
      <c r="A104" s="79" t="s">
        <v>648</v>
      </c>
      <c r="B104" s="77"/>
      <c r="C104" s="80"/>
      <c r="D104" s="80"/>
      <c r="E104" s="80"/>
      <c r="F104" s="80"/>
      <c r="G104" s="80"/>
      <c r="H104" s="80"/>
      <c r="I104" s="80"/>
      <c r="J104" s="80"/>
      <c r="K104" s="80"/>
      <c r="L104" s="80"/>
      <c r="M104" s="80"/>
      <c r="N104" s="143"/>
      <c r="O104" s="80"/>
      <c r="P104" s="85"/>
      <c r="Q104" s="125"/>
    </row>
    <row r="105" spans="1:23" ht="69">
      <c r="A105" s="89" t="s">
        <v>649</v>
      </c>
      <c r="B105" s="90" t="s">
        <v>650</v>
      </c>
      <c r="C105" s="91" t="s">
        <v>651</v>
      </c>
      <c r="D105" s="91" t="s">
        <v>652</v>
      </c>
      <c r="E105" s="91" t="s">
        <v>653</v>
      </c>
      <c r="F105" s="91" t="s">
        <v>335</v>
      </c>
      <c r="G105" s="91" t="s">
        <v>335</v>
      </c>
      <c r="H105" s="91" t="s">
        <v>335</v>
      </c>
      <c r="I105" s="91" t="s">
        <v>335</v>
      </c>
      <c r="J105" s="91" t="s">
        <v>120</v>
      </c>
      <c r="K105" s="91" t="s">
        <v>654</v>
      </c>
      <c r="L105" s="91" t="s">
        <v>309</v>
      </c>
      <c r="M105" s="84" t="str" cm="1">
        <f t="array" ref="M105:O105">_xlfn.TEXTSPLIT(_xlfn.CONCAT(P105,",",P105,",",IF(P105="N/A","Automatisk bedömning","")),",")</f>
        <v>N/A</v>
      </c>
      <c r="N105" s="137" t="str">
        <v>N/A</v>
      </c>
      <c r="O105" s="91" t="str">
        <v>Automatisk bedömning</v>
      </c>
      <c r="P105" s="85" t="str">
        <f t="shared" ref="P105" si="2">IF(AND(OR(R105,S105,T105,U105,_xlfn.CONCAT(F105,G105,H105,I105)="xxxx"),V105,W105,Q105),"Ja","N/A")</f>
        <v>N/A</v>
      </c>
      <c r="Q105" s="125" t="b">
        <f>IF(ISNUMBER(SEARCH('Steg 0'!$C$3,K105)),TRUE,FALSE)</f>
        <v>0</v>
      </c>
      <c r="R105" t="b">
        <f>IF(ISNUMBER(SEARCH('Steg 1'!$J$3,F105)),TRUE,FALSE)</f>
        <v>0</v>
      </c>
      <c r="S105" t="b">
        <f>IF(ISNUMBER(SEARCH('Steg 1'!$K$3,G105)),TRUE,FALSE)</f>
        <v>0</v>
      </c>
      <c r="T105" t="b">
        <f>IF(ISNUMBER(SEARCH('Steg 1'!$L$3,H105)),TRUE,FALSE)</f>
        <v>0</v>
      </c>
      <c r="U105" t="b">
        <f>IF(ISNUMBER(SEARCH('Steg 1'!$M$3,I105)),TRUE,FALSE)</f>
        <v>0</v>
      </c>
      <c r="V105" t="b">
        <f>IF(AND('Steg 0'!$C$7="Nej",J105="Ja"),FALSE,TRUE)</f>
        <v>1</v>
      </c>
      <c r="W105" t="b">
        <f>IF(AND(L105="Ja",'Steg 0'!$C$12&lt;&gt;"GDPR"),FALSE,TRUE)</f>
        <v>1</v>
      </c>
    </row>
    <row r="106" spans="1:23" ht="103.5">
      <c r="A106" s="89" t="s">
        <v>655</v>
      </c>
      <c r="B106" s="90" t="s">
        <v>656</v>
      </c>
      <c r="C106" s="91" t="s">
        <v>651</v>
      </c>
      <c r="D106" s="91" t="s">
        <v>657</v>
      </c>
      <c r="E106" s="94" t="s">
        <v>658</v>
      </c>
      <c r="F106" s="83" t="s">
        <v>335</v>
      </c>
      <c r="G106" s="83" t="s">
        <v>335</v>
      </c>
      <c r="H106" s="83" t="s">
        <v>335</v>
      </c>
      <c r="I106" s="88" t="s">
        <v>335</v>
      </c>
      <c r="J106" s="88" t="s">
        <v>120</v>
      </c>
      <c r="K106" s="91" t="s">
        <v>654</v>
      </c>
      <c r="L106" s="88" t="s">
        <v>309</v>
      </c>
      <c r="M106" s="84" t="str" cm="1">
        <f t="array" ref="M106:O106">_xlfn.TEXTSPLIT(_xlfn.CONCAT(P106,",",P106,",",IF(P106="N/A","Automatisk bedömning","")),",")</f>
        <v>N/A</v>
      </c>
      <c r="N106" s="137" t="str">
        <v>N/A</v>
      </c>
      <c r="O106" s="91" t="str">
        <v>Automatisk bedömning</v>
      </c>
      <c r="P106" s="85" t="str">
        <f t="shared" ref="P106:P113" si="3">IF(AND(OR(R106,S106,T106,U106,_xlfn.CONCAT(F106,G106,H106,I106)="xxxx"),V106,W106,Q106),"Ja","N/A")</f>
        <v>N/A</v>
      </c>
      <c r="Q106" s="125" t="b">
        <f>IF(ISNUMBER(SEARCH('Steg 0'!$C$3,K106)),TRUE,FALSE)</f>
        <v>0</v>
      </c>
      <c r="R106" t="b">
        <f>IF(ISNUMBER(SEARCH('Steg 1'!$J$3,F106)),TRUE,FALSE)</f>
        <v>0</v>
      </c>
      <c r="S106" t="b">
        <f>IF(ISNUMBER(SEARCH('Steg 1'!$K$3,G106)),TRUE,FALSE)</f>
        <v>0</v>
      </c>
      <c r="T106" t="b">
        <f>IF(ISNUMBER(SEARCH('Steg 1'!$L$3,H106)),TRUE,FALSE)</f>
        <v>0</v>
      </c>
      <c r="U106" t="b">
        <f>IF(ISNUMBER(SEARCH('Steg 1'!$M$3,I106)),TRUE,FALSE)</f>
        <v>0</v>
      </c>
      <c r="V106" t="b">
        <f>IF(AND('Steg 0'!$C$7="Nej",J106="Ja"),FALSE,TRUE)</f>
        <v>1</v>
      </c>
      <c r="W106" t="b">
        <f>IF(AND(L106="Ja",'Steg 0'!$C$12&lt;&gt;"GDPR"),FALSE,TRUE)</f>
        <v>1</v>
      </c>
    </row>
    <row r="107" spans="1:23" ht="57.5">
      <c r="A107" s="92" t="s">
        <v>659</v>
      </c>
      <c r="B107" s="93" t="s">
        <v>656</v>
      </c>
      <c r="C107" s="94" t="s">
        <v>660</v>
      </c>
      <c r="D107" s="94" t="s">
        <v>661</v>
      </c>
      <c r="E107" s="94" t="s">
        <v>662</v>
      </c>
      <c r="F107" s="83" t="s">
        <v>335</v>
      </c>
      <c r="G107" s="83" t="s">
        <v>335</v>
      </c>
      <c r="H107" s="83" t="s">
        <v>335</v>
      </c>
      <c r="I107" s="88" t="s">
        <v>335</v>
      </c>
      <c r="J107" s="88" t="s">
        <v>120</v>
      </c>
      <c r="K107" s="91" t="s">
        <v>617</v>
      </c>
      <c r="L107" s="88" t="s">
        <v>309</v>
      </c>
      <c r="M107" s="84" t="str" cm="1">
        <f t="array" ref="M107:O107">_xlfn.TEXTSPLIT(_xlfn.CONCAT(P107,",",P107,",",IF(P107="N/A","Automatisk bedömning","")),",")</f>
        <v>N/A</v>
      </c>
      <c r="N107" s="137" t="str">
        <v>N/A</v>
      </c>
      <c r="O107" s="88" t="str">
        <v>Automatisk bedömning</v>
      </c>
      <c r="P107" s="85" t="str">
        <f t="shared" si="3"/>
        <v>N/A</v>
      </c>
      <c r="Q107" s="125" t="b">
        <f>IF(ISNUMBER(SEARCH('Steg 0'!$C$3,K107)),TRUE,FALSE)</f>
        <v>0</v>
      </c>
      <c r="R107" t="b">
        <f>IF(ISNUMBER(SEARCH('Steg 1'!$J$3,F107)),TRUE,FALSE)</f>
        <v>0</v>
      </c>
      <c r="S107" t="b">
        <f>IF(ISNUMBER(SEARCH('Steg 1'!$K$3,G107)),TRUE,FALSE)</f>
        <v>0</v>
      </c>
      <c r="T107" t="b">
        <f>IF(ISNUMBER(SEARCH('Steg 1'!$L$3,H107)),TRUE,FALSE)</f>
        <v>0</v>
      </c>
      <c r="U107" t="b">
        <f>IF(ISNUMBER(SEARCH('Steg 1'!$M$3,I107)),TRUE,FALSE)</f>
        <v>0</v>
      </c>
      <c r="V107" t="b">
        <f>IF(AND('Steg 0'!$C$7="Nej",J107="Ja"),FALSE,TRUE)</f>
        <v>1</v>
      </c>
      <c r="W107" t="b">
        <f>IF(AND(L107="Ja",'Steg 0'!$C$12&lt;&gt;"GDPR"),FALSE,TRUE)</f>
        <v>1</v>
      </c>
    </row>
    <row r="108" spans="1:23" ht="126.5">
      <c r="A108" s="92" t="s">
        <v>663</v>
      </c>
      <c r="B108" s="93" t="s">
        <v>656</v>
      </c>
      <c r="C108" s="94" t="s">
        <v>664</v>
      </c>
      <c r="D108" s="94" t="s">
        <v>665</v>
      </c>
      <c r="E108" s="94" t="s">
        <v>666</v>
      </c>
      <c r="F108" s="83" t="s">
        <v>335</v>
      </c>
      <c r="G108" s="83" t="s">
        <v>335</v>
      </c>
      <c r="H108" s="83" t="s">
        <v>335</v>
      </c>
      <c r="I108" s="88" t="s">
        <v>335</v>
      </c>
      <c r="J108" s="88" t="s">
        <v>120</v>
      </c>
      <c r="K108" s="91" t="s">
        <v>323</v>
      </c>
      <c r="L108" s="88" t="s">
        <v>117</v>
      </c>
      <c r="M108" s="84" t="str" cm="1">
        <f t="array" ref="M108:O108">_xlfn.TEXTSPLIT(_xlfn.CONCAT(P108,",",P108,",",IF(P108="N/A","Automatisk bedömning","")),",")</f>
        <v>N/A</v>
      </c>
      <c r="N108" s="137" t="str">
        <v>N/A</v>
      </c>
      <c r="O108" s="91" t="str">
        <v>Automatisk bedömning</v>
      </c>
      <c r="P108" s="85" t="str">
        <f t="shared" si="3"/>
        <v>N/A</v>
      </c>
      <c r="Q108" s="125" t="b">
        <f>IF(ISNUMBER(SEARCH('Steg 0'!$C$3,K108)),TRUE,FALSE)</f>
        <v>0</v>
      </c>
      <c r="R108" t="b">
        <f>IF(ISNUMBER(SEARCH('Steg 1'!$J$3,F108)),TRUE,FALSE)</f>
        <v>0</v>
      </c>
      <c r="S108" t="b">
        <f>IF(ISNUMBER(SEARCH('Steg 1'!$K$3,G108)),TRUE,FALSE)</f>
        <v>0</v>
      </c>
      <c r="T108" t="b">
        <f>IF(ISNUMBER(SEARCH('Steg 1'!$L$3,H108)),TRUE,FALSE)</f>
        <v>0</v>
      </c>
      <c r="U108" t="b">
        <f>IF(ISNUMBER(SEARCH('Steg 1'!$M$3,I108)),TRUE,FALSE)</f>
        <v>0</v>
      </c>
      <c r="V108" t="b">
        <f>IF(AND('Steg 0'!$C$7="Nej",J108="Ja"),FALSE,TRUE)</f>
        <v>1</v>
      </c>
      <c r="W108" t="b">
        <f>IF(AND(L108="Ja",'Steg 0'!$C$12&lt;&gt;"GDPR"),FALSE,TRUE)</f>
        <v>0</v>
      </c>
    </row>
    <row r="109" spans="1:23" ht="80.5">
      <c r="A109" s="92" t="s">
        <v>667</v>
      </c>
      <c r="B109" s="93" t="s">
        <v>668</v>
      </c>
      <c r="C109" s="94" t="s">
        <v>564</v>
      </c>
      <c r="D109" s="94" t="s">
        <v>669</v>
      </c>
      <c r="E109" s="94" t="s">
        <v>670</v>
      </c>
      <c r="F109" s="83" t="s">
        <v>335</v>
      </c>
      <c r="G109" s="83" t="s">
        <v>335</v>
      </c>
      <c r="H109" s="83" t="s">
        <v>335</v>
      </c>
      <c r="I109" s="88" t="s">
        <v>335</v>
      </c>
      <c r="J109" s="88" t="s">
        <v>120</v>
      </c>
      <c r="K109" s="91" t="s">
        <v>343</v>
      </c>
      <c r="L109" s="88" t="s">
        <v>309</v>
      </c>
      <c r="M109" s="84" t="str" cm="1">
        <f t="array" ref="M109:O109">_xlfn.TEXTSPLIT(_xlfn.CONCAT(P109,",",P109,",",IF(P109="N/A","Automatisk bedömning","")),",")</f>
        <v>N/A</v>
      </c>
      <c r="N109" s="137" t="str">
        <v>N/A</v>
      </c>
      <c r="O109" s="88" t="str">
        <v>Automatisk bedömning</v>
      </c>
      <c r="P109" s="85" t="str">
        <f t="shared" si="3"/>
        <v>N/A</v>
      </c>
      <c r="Q109" s="125" t="b">
        <f>IF(ISNUMBER(SEARCH('Steg 0'!$C$3,K109)),TRUE,FALSE)</f>
        <v>0</v>
      </c>
      <c r="R109" t="b">
        <f>IF(ISNUMBER(SEARCH('Steg 1'!$J$3,F109)),TRUE,FALSE)</f>
        <v>0</v>
      </c>
      <c r="S109" t="b">
        <f>IF(ISNUMBER(SEARCH('Steg 1'!$K$3,G109)),TRUE,FALSE)</f>
        <v>0</v>
      </c>
      <c r="T109" t="b">
        <f>IF(ISNUMBER(SEARCH('Steg 1'!$L$3,H109)),TRUE,FALSE)</f>
        <v>0</v>
      </c>
      <c r="U109" t="b">
        <f>IF(ISNUMBER(SEARCH('Steg 1'!$M$3,I109)),TRUE,FALSE)</f>
        <v>0</v>
      </c>
      <c r="V109" t="b">
        <f>IF(AND('Steg 0'!$C$7="Nej",J109="Ja"),FALSE,TRUE)</f>
        <v>1</v>
      </c>
      <c r="W109" t="b">
        <f>IF(AND(L109="Ja",'Steg 0'!$C$12&lt;&gt;"GDPR"),FALSE,TRUE)</f>
        <v>1</v>
      </c>
    </row>
    <row r="110" spans="1:23" ht="57.5">
      <c r="A110" s="86" t="s">
        <v>671</v>
      </c>
      <c r="B110" s="87" t="s">
        <v>672</v>
      </c>
      <c r="C110" s="88" t="s">
        <v>651</v>
      </c>
      <c r="D110" s="88" t="s">
        <v>673</v>
      </c>
      <c r="E110" s="88" t="s">
        <v>674</v>
      </c>
      <c r="F110" s="88" t="s">
        <v>314</v>
      </c>
      <c r="G110" s="88" t="s">
        <v>314</v>
      </c>
      <c r="H110" s="88" t="s">
        <v>314</v>
      </c>
      <c r="I110" s="88" t="s">
        <v>314</v>
      </c>
      <c r="J110" s="88" t="s">
        <v>120</v>
      </c>
      <c r="K110" s="88" t="s">
        <v>315</v>
      </c>
      <c r="L110" s="88" t="s">
        <v>309</v>
      </c>
      <c r="M110" s="84" t="str" cm="1">
        <f t="array" ref="M110:O110">_xlfn.TEXTSPLIT(_xlfn.CONCAT(P110,",",P110,",",IF(P110="N/A","Automatisk bedömning","")),",")</f>
        <v>N/A</v>
      </c>
      <c r="N110" s="137" t="str">
        <v>N/A</v>
      </c>
      <c r="O110" s="88" t="str">
        <v>Automatisk bedömning</v>
      </c>
      <c r="P110" s="85" t="str">
        <f t="shared" si="3"/>
        <v>N/A</v>
      </c>
      <c r="Q110" s="125" t="b">
        <f>IF(ISNUMBER(SEARCH('Steg 0'!$C$3,K110)),TRUE,FALSE)</f>
        <v>0</v>
      </c>
      <c r="R110" t="b">
        <f>IF(ISNUMBER(SEARCH('Steg 1'!$J$3,F110)),TRUE,FALSE)</f>
        <v>1</v>
      </c>
      <c r="S110" t="b">
        <f>IF(ISNUMBER(SEARCH('Steg 1'!$K$3,G110)),TRUE,FALSE)</f>
        <v>1</v>
      </c>
      <c r="T110" t="b">
        <f>IF(ISNUMBER(SEARCH('Steg 1'!$L$3,H110)),TRUE,FALSE)</f>
        <v>1</v>
      </c>
      <c r="U110" t="b">
        <f>IF(ISNUMBER(SEARCH('Steg 1'!$M$3,I110)),TRUE,FALSE)</f>
        <v>1</v>
      </c>
      <c r="V110" t="b">
        <f>IF(AND('Steg 0'!$C$7="Nej",J110="Ja"),FALSE,TRUE)</f>
        <v>1</v>
      </c>
      <c r="W110" t="b">
        <f>IF(AND(L110="Ja",'Steg 0'!$C$12&lt;&gt;"GDPR"),FALSE,TRUE)</f>
        <v>1</v>
      </c>
    </row>
    <row r="111" spans="1:23" ht="138">
      <c r="A111" s="92" t="s">
        <v>675</v>
      </c>
      <c r="B111" s="93" t="s">
        <v>676</v>
      </c>
      <c r="C111" s="94" t="s">
        <v>440</v>
      </c>
      <c r="D111" s="94" t="s">
        <v>677</v>
      </c>
      <c r="E111" s="94" t="s">
        <v>678</v>
      </c>
      <c r="F111" s="88" t="s">
        <v>314</v>
      </c>
      <c r="G111" s="88" t="s">
        <v>314</v>
      </c>
      <c r="H111" s="88" t="s">
        <v>314</v>
      </c>
      <c r="I111" s="88" t="s">
        <v>314</v>
      </c>
      <c r="J111" s="88" t="s">
        <v>120</v>
      </c>
      <c r="K111" s="88" t="s">
        <v>679</v>
      </c>
      <c r="L111" s="88" t="s">
        <v>309</v>
      </c>
      <c r="M111" s="84" t="str" cm="1">
        <f t="array" ref="M111:O111">_xlfn.TEXTSPLIT(_xlfn.CONCAT(P111,",",P111,",",IF(P111="N/A","Automatisk bedömning","")),",")</f>
        <v>N/A</v>
      </c>
      <c r="N111" s="137" t="str">
        <v>N/A</v>
      </c>
      <c r="O111" s="91" t="str">
        <v>Automatisk bedömning</v>
      </c>
      <c r="P111" s="85" t="str">
        <f t="shared" si="3"/>
        <v>N/A</v>
      </c>
      <c r="Q111" s="125" t="b">
        <f>IF(ISNUMBER(SEARCH('Steg 0'!$C$3,K111)),TRUE,FALSE)</f>
        <v>0</v>
      </c>
      <c r="R111" t="b">
        <f>IF(ISNUMBER(SEARCH('Steg 1'!$J$3,F111)),TRUE,FALSE)</f>
        <v>1</v>
      </c>
      <c r="S111" t="b">
        <f>IF(ISNUMBER(SEARCH('Steg 1'!$K$3,G111)),TRUE,FALSE)</f>
        <v>1</v>
      </c>
      <c r="T111" t="b">
        <f>IF(ISNUMBER(SEARCH('Steg 1'!$L$3,H111)),TRUE,FALSE)</f>
        <v>1</v>
      </c>
      <c r="U111" t="b">
        <f>IF(ISNUMBER(SEARCH('Steg 1'!$M$3,I111)),TRUE,FALSE)</f>
        <v>1</v>
      </c>
      <c r="V111" t="b">
        <f>IF(AND('Steg 0'!$C$7="Nej",J111="Ja"),FALSE,TRUE)</f>
        <v>1</v>
      </c>
      <c r="W111" t="b">
        <f>IF(AND(L111="Ja",'Steg 0'!$C$12&lt;&gt;"GDPR"),FALSE,TRUE)</f>
        <v>1</v>
      </c>
    </row>
    <row r="112" spans="1:23" ht="69">
      <c r="A112" s="92" t="s">
        <v>680</v>
      </c>
      <c r="B112" s="93" t="s">
        <v>681</v>
      </c>
      <c r="C112" s="94" t="s">
        <v>682</v>
      </c>
      <c r="D112" s="94" t="s">
        <v>683</v>
      </c>
      <c r="E112" s="94" t="s">
        <v>684</v>
      </c>
      <c r="F112" s="83" t="s">
        <v>335</v>
      </c>
      <c r="G112" s="83" t="s">
        <v>335</v>
      </c>
      <c r="H112" s="83" t="s">
        <v>335</v>
      </c>
      <c r="I112" s="88" t="s">
        <v>335</v>
      </c>
      <c r="J112" s="88" t="s">
        <v>120</v>
      </c>
      <c r="K112" s="91" t="s">
        <v>323</v>
      </c>
      <c r="L112" s="88" t="s">
        <v>309</v>
      </c>
      <c r="M112" s="84" t="str" cm="1">
        <f t="array" ref="M112:O112">_xlfn.TEXTSPLIT(_xlfn.CONCAT(P112,",",P112,",",IF(P112="N/A","Automatisk bedömning","")),",")</f>
        <v>N/A</v>
      </c>
      <c r="N112" s="137" t="str">
        <v>N/A</v>
      </c>
      <c r="O112" s="88" t="str">
        <v>Automatisk bedömning</v>
      </c>
      <c r="P112" s="85" t="str">
        <f t="shared" si="3"/>
        <v>N/A</v>
      </c>
      <c r="Q112" s="125" t="b">
        <f>IF(ISNUMBER(SEARCH('Steg 0'!$C$3,K112)),TRUE,FALSE)</f>
        <v>0</v>
      </c>
      <c r="R112" t="b">
        <f>IF(ISNUMBER(SEARCH('Steg 1'!$J$3,F112)),TRUE,FALSE)</f>
        <v>0</v>
      </c>
      <c r="S112" t="b">
        <f>IF(ISNUMBER(SEARCH('Steg 1'!$K$3,G112)),TRUE,FALSE)</f>
        <v>0</v>
      </c>
      <c r="T112" t="b">
        <f>IF(ISNUMBER(SEARCH('Steg 1'!$L$3,H112)),TRUE,FALSE)</f>
        <v>0</v>
      </c>
      <c r="U112" t="b">
        <f>IF(ISNUMBER(SEARCH('Steg 1'!$M$3,I112)),TRUE,FALSE)</f>
        <v>0</v>
      </c>
      <c r="V112" t="b">
        <f>IF(AND('Steg 0'!$C$7="Nej",J112="Ja"),FALSE,TRUE)</f>
        <v>1</v>
      </c>
      <c r="W112" t="b">
        <f>IF(AND(L112="Ja",'Steg 0'!$C$12&lt;&gt;"GDPR"),FALSE,TRUE)</f>
        <v>1</v>
      </c>
    </row>
    <row r="113" spans="1:23" ht="46">
      <c r="A113" s="92" t="s">
        <v>685</v>
      </c>
      <c r="B113" s="93" t="s">
        <v>681</v>
      </c>
      <c r="C113" s="94" t="s">
        <v>682</v>
      </c>
      <c r="D113" s="94" t="s">
        <v>686</v>
      </c>
      <c r="E113" s="94" t="s">
        <v>687</v>
      </c>
      <c r="F113" s="83" t="s">
        <v>688</v>
      </c>
      <c r="G113" s="83" t="s">
        <v>688</v>
      </c>
      <c r="H113" s="83" t="s">
        <v>688</v>
      </c>
      <c r="I113" s="83" t="s">
        <v>688</v>
      </c>
      <c r="J113" s="88" t="s">
        <v>120</v>
      </c>
      <c r="K113" s="91" t="s">
        <v>323</v>
      </c>
      <c r="L113" s="88" t="s">
        <v>309</v>
      </c>
      <c r="M113" s="84" t="str" cm="1">
        <f t="array" ref="M113:O113">_xlfn.TEXTSPLIT(_xlfn.CONCAT(P113,",",P113,",",IF(P113="N/A","Automatisk bedömning","")),",")</f>
        <v>N/A</v>
      </c>
      <c r="N113" s="137" t="str">
        <v>N/A</v>
      </c>
      <c r="O113" s="91" t="str">
        <v>Automatisk bedömning</v>
      </c>
      <c r="P113" s="85" t="str">
        <f t="shared" si="3"/>
        <v>N/A</v>
      </c>
      <c r="Q113" s="125" t="b">
        <f>IF(ISNUMBER(SEARCH('Steg 0'!$C$3,K113)),TRUE,FALSE)</f>
        <v>0</v>
      </c>
      <c r="R113" t="b">
        <f>IF(ISNUMBER(SEARCH('Steg 1'!$J$3,F113)),TRUE,FALSE)</f>
        <v>1</v>
      </c>
      <c r="S113" t="b">
        <f>IF(ISNUMBER(SEARCH('Steg 1'!$K$3,G113)),TRUE,FALSE)</f>
        <v>1</v>
      </c>
      <c r="T113" t="b">
        <f>IF(ISNUMBER(SEARCH('Steg 1'!$L$3,H113)),TRUE,FALSE)</f>
        <v>1</v>
      </c>
      <c r="U113" t="b">
        <f>IF(ISNUMBER(SEARCH('Steg 1'!$M$3,I113)),TRUE,FALSE)</f>
        <v>1</v>
      </c>
      <c r="V113" t="b">
        <f>IF(AND('Steg 0'!$C$7="Nej",J113="Ja"),FALSE,TRUE)</f>
        <v>1</v>
      </c>
      <c r="W113" t="b">
        <f>IF(AND(L113="Ja",'Steg 0'!$C$12&lt;&gt;"GDPR"),FALSE,TRUE)</f>
        <v>1</v>
      </c>
    </row>
    <row r="114" spans="1:23">
      <c r="A114" s="79" t="s">
        <v>689</v>
      </c>
      <c r="B114" s="77"/>
      <c r="C114" s="80"/>
      <c r="D114" s="80"/>
      <c r="E114" s="80"/>
      <c r="F114" s="80"/>
      <c r="G114" s="80"/>
      <c r="H114" s="80"/>
      <c r="I114" s="80"/>
      <c r="J114" s="80"/>
      <c r="K114" s="80"/>
      <c r="L114" s="80"/>
      <c r="M114" s="80"/>
      <c r="N114" s="143"/>
      <c r="O114" s="80"/>
      <c r="P114" s="85"/>
      <c r="Q114" s="125"/>
    </row>
    <row r="115" spans="1:23" ht="80.5">
      <c r="A115" s="92" t="s">
        <v>690</v>
      </c>
      <c r="B115" s="93" t="s">
        <v>691</v>
      </c>
      <c r="C115" s="94" t="s">
        <v>346</v>
      </c>
      <c r="D115" s="94" t="s">
        <v>692</v>
      </c>
      <c r="E115" s="94" t="s">
        <v>693</v>
      </c>
      <c r="F115" s="83" t="s">
        <v>335</v>
      </c>
      <c r="G115" s="83" t="s">
        <v>335</v>
      </c>
      <c r="H115" s="83" t="s">
        <v>335</v>
      </c>
      <c r="I115" s="88" t="s">
        <v>335</v>
      </c>
      <c r="J115" s="88" t="s">
        <v>120</v>
      </c>
      <c r="K115" s="91" t="s">
        <v>323</v>
      </c>
      <c r="L115" s="88" t="s">
        <v>309</v>
      </c>
      <c r="M115" s="84" t="str" cm="1">
        <f t="array" ref="M115:O115">_xlfn.TEXTSPLIT(_xlfn.CONCAT(P115,",",P115,",",IF(P115="N/A","Automatisk bedömning","")),",")</f>
        <v>N/A</v>
      </c>
      <c r="N115" s="137" t="str">
        <v>N/A</v>
      </c>
      <c r="O115" s="88" t="str">
        <v>Automatisk bedömning</v>
      </c>
      <c r="P115" s="85" t="str">
        <f t="shared" ref="P115" si="4">IF(AND(OR(R115,S115,T115,U115,_xlfn.CONCAT(F115,G115,H115,I115)="xxxx"),V115,W115,Q115),"Ja","N/A")</f>
        <v>N/A</v>
      </c>
      <c r="Q115" s="125" t="b">
        <f>IF(ISNUMBER(SEARCH('Steg 0'!$C$3,K115)),TRUE,FALSE)</f>
        <v>0</v>
      </c>
      <c r="R115" t="b">
        <f>IF(ISNUMBER(SEARCH('Steg 1'!$J$3,F115)),TRUE,FALSE)</f>
        <v>0</v>
      </c>
      <c r="S115" t="b">
        <f>IF(ISNUMBER(SEARCH('Steg 1'!$K$3,G115)),TRUE,FALSE)</f>
        <v>0</v>
      </c>
      <c r="T115" t="b">
        <f>IF(ISNUMBER(SEARCH('Steg 1'!$L$3,H115)),TRUE,FALSE)</f>
        <v>0</v>
      </c>
      <c r="U115" t="b">
        <f>IF(ISNUMBER(SEARCH('Steg 1'!$M$3,I115)),TRUE,FALSE)</f>
        <v>0</v>
      </c>
      <c r="V115" t="b">
        <f>IF(AND('Steg 0'!$C$7="Nej",J115="Ja"),FALSE,TRUE)</f>
        <v>1</v>
      </c>
      <c r="W115" t="b">
        <f>IF(AND(L115="Ja",'Steg 0'!$C$12&lt;&gt;"GDPR"),FALSE,TRUE)</f>
        <v>1</v>
      </c>
    </row>
    <row r="116" spans="1:23" ht="46">
      <c r="A116" s="92" t="s">
        <v>694</v>
      </c>
      <c r="B116" s="93" t="s">
        <v>695</v>
      </c>
      <c r="C116" s="94" t="s">
        <v>696</v>
      </c>
      <c r="D116" s="94" t="s">
        <v>697</v>
      </c>
      <c r="E116" s="94" t="s">
        <v>698</v>
      </c>
      <c r="F116" s="83" t="s">
        <v>335</v>
      </c>
      <c r="G116" s="83" t="s">
        <v>335</v>
      </c>
      <c r="H116" s="83" t="s">
        <v>335</v>
      </c>
      <c r="I116" s="88" t="s">
        <v>335</v>
      </c>
      <c r="J116" s="88" t="s">
        <v>120</v>
      </c>
      <c r="K116" s="91" t="s">
        <v>323</v>
      </c>
      <c r="L116" s="88" t="s">
        <v>309</v>
      </c>
      <c r="M116" s="84" t="str" cm="1">
        <f t="array" ref="M116:O116">_xlfn.TEXTSPLIT(_xlfn.CONCAT(P116,",",P116,",",IF(P116="N/A","Automatisk bedömning","")),",")</f>
        <v>N/A</v>
      </c>
      <c r="N116" s="137" t="str">
        <v>N/A</v>
      </c>
      <c r="O116" s="91" t="str">
        <v>Automatisk bedömning</v>
      </c>
      <c r="P116" s="85" t="str">
        <f t="shared" ref="P116:P119" si="5">IF(AND(OR(R116,S116,T116,U116,_xlfn.CONCAT(F116,G116,H116,I116)="xxxx"),V116,W116,Q116),"Ja","N/A")</f>
        <v>N/A</v>
      </c>
      <c r="Q116" s="125" t="b">
        <f>IF(ISNUMBER(SEARCH('Steg 0'!$C$3,K116)),TRUE,FALSE)</f>
        <v>0</v>
      </c>
      <c r="R116" t="b">
        <f>IF(ISNUMBER(SEARCH('Steg 1'!$J$3,F116)),TRUE,FALSE)</f>
        <v>0</v>
      </c>
      <c r="S116" t="b">
        <f>IF(ISNUMBER(SEARCH('Steg 1'!$K$3,G116)),TRUE,FALSE)</f>
        <v>0</v>
      </c>
      <c r="T116" t="b">
        <f>IF(ISNUMBER(SEARCH('Steg 1'!$L$3,H116)),TRUE,FALSE)</f>
        <v>0</v>
      </c>
      <c r="U116" t="b">
        <f>IF(ISNUMBER(SEARCH('Steg 1'!$M$3,I116)),TRUE,FALSE)</f>
        <v>0</v>
      </c>
      <c r="V116" t="b">
        <f>IF(AND('Steg 0'!$C$7="Nej",J116="Ja"),FALSE,TRUE)</f>
        <v>1</v>
      </c>
      <c r="W116" t="b">
        <f>IF(AND(L116="Ja",'Steg 0'!$C$12&lt;&gt;"GDPR"),FALSE,TRUE)</f>
        <v>1</v>
      </c>
    </row>
    <row r="117" spans="1:23" ht="57.5">
      <c r="A117" s="92" t="s">
        <v>699</v>
      </c>
      <c r="B117" s="93" t="s">
        <v>700</v>
      </c>
      <c r="C117" s="94" t="s">
        <v>701</v>
      </c>
      <c r="D117" s="94" t="s">
        <v>702</v>
      </c>
      <c r="E117" s="94" t="s">
        <v>703</v>
      </c>
      <c r="F117" s="83" t="s">
        <v>335</v>
      </c>
      <c r="G117" s="83" t="s">
        <v>335</v>
      </c>
      <c r="H117" s="83" t="s">
        <v>335</v>
      </c>
      <c r="I117" s="88" t="s">
        <v>335</v>
      </c>
      <c r="J117" s="88" t="s">
        <v>120</v>
      </c>
      <c r="K117" s="91" t="s">
        <v>323</v>
      </c>
      <c r="L117" s="88" t="s">
        <v>309</v>
      </c>
      <c r="M117" s="84" t="str" cm="1">
        <f t="array" ref="M117:O117">_xlfn.TEXTSPLIT(_xlfn.CONCAT(P117,",",P117,",",IF(P117="N/A","Automatisk bedömning","")),",")</f>
        <v>N/A</v>
      </c>
      <c r="N117" s="137" t="str">
        <v>N/A</v>
      </c>
      <c r="O117" s="88" t="str">
        <v>Automatisk bedömning</v>
      </c>
      <c r="P117" s="85" t="str">
        <f t="shared" si="5"/>
        <v>N/A</v>
      </c>
      <c r="Q117" s="125" t="b">
        <f>IF(ISNUMBER(SEARCH('Steg 0'!$C$3,K117)),TRUE,FALSE)</f>
        <v>0</v>
      </c>
      <c r="R117" t="b">
        <f>IF(ISNUMBER(SEARCH('Steg 1'!$J$3,F117)),TRUE,FALSE)</f>
        <v>0</v>
      </c>
      <c r="S117" t="b">
        <f>IF(ISNUMBER(SEARCH('Steg 1'!$K$3,G117)),TRUE,FALSE)</f>
        <v>0</v>
      </c>
      <c r="T117" t="b">
        <f>IF(ISNUMBER(SEARCH('Steg 1'!$L$3,H117)),TRUE,FALSE)</f>
        <v>0</v>
      </c>
      <c r="U117" t="b">
        <f>IF(ISNUMBER(SEARCH('Steg 1'!$M$3,I117)),TRUE,FALSE)</f>
        <v>0</v>
      </c>
      <c r="V117" t="b">
        <f>IF(AND('Steg 0'!$C$7="Nej",J117="Ja"),FALSE,TRUE)</f>
        <v>1</v>
      </c>
      <c r="W117" t="b">
        <f>IF(AND(L117="Ja",'Steg 0'!$C$12&lt;&gt;"GDPR"),FALSE,TRUE)</f>
        <v>1</v>
      </c>
    </row>
    <row r="118" spans="1:23" ht="46">
      <c r="A118" s="92" t="s">
        <v>704</v>
      </c>
      <c r="B118" s="93" t="s">
        <v>700</v>
      </c>
      <c r="C118" s="94" t="s">
        <v>682</v>
      </c>
      <c r="D118" s="94" t="s">
        <v>705</v>
      </c>
      <c r="E118" s="94" t="s">
        <v>706</v>
      </c>
      <c r="F118" s="83">
        <v>3.4</v>
      </c>
      <c r="G118" s="83">
        <v>3.4</v>
      </c>
      <c r="H118" s="83" t="s">
        <v>335</v>
      </c>
      <c r="I118" s="88" t="s">
        <v>335</v>
      </c>
      <c r="J118" s="88" t="s">
        <v>120</v>
      </c>
      <c r="K118" s="91" t="s">
        <v>323</v>
      </c>
      <c r="L118" s="88" t="s">
        <v>309</v>
      </c>
      <c r="M118" s="84" t="str" cm="1">
        <f t="array" ref="M118:O118">_xlfn.TEXTSPLIT(_xlfn.CONCAT(P118,",",P118,",",IF(P118="N/A","Automatisk bedömning","")),",")</f>
        <v>N/A</v>
      </c>
      <c r="N118" s="137" t="str">
        <v>N/A</v>
      </c>
      <c r="O118" s="91" t="str">
        <v>Automatisk bedömning</v>
      </c>
      <c r="P118" s="85" t="str">
        <f t="shared" si="5"/>
        <v>N/A</v>
      </c>
      <c r="Q118" s="125" t="b">
        <f>IF(ISNUMBER(SEARCH('Steg 0'!$C$3,K118)),TRUE,FALSE)</f>
        <v>0</v>
      </c>
      <c r="R118" t="b">
        <f>IF(ISNUMBER(SEARCH('Steg 1'!$J$3,F118)),TRUE,FALSE)</f>
        <v>1</v>
      </c>
      <c r="S118" t="b">
        <f>IF(ISNUMBER(SEARCH('Steg 1'!$K$3,G118)),TRUE,FALSE)</f>
        <v>1</v>
      </c>
      <c r="T118" t="b">
        <f>IF(ISNUMBER(SEARCH('Steg 1'!$L$3,H118)),TRUE,FALSE)</f>
        <v>0</v>
      </c>
      <c r="U118" t="b">
        <f>IF(ISNUMBER(SEARCH('Steg 1'!$M$3,I118)),TRUE,FALSE)</f>
        <v>0</v>
      </c>
      <c r="V118" t="b">
        <f>IF(AND('Steg 0'!$C$7="Nej",J118="Ja"),FALSE,TRUE)</f>
        <v>1</v>
      </c>
      <c r="W118" t="b">
        <f>IF(AND(L118="Ja",'Steg 0'!$C$12&lt;&gt;"GDPR"),FALSE,TRUE)</f>
        <v>1</v>
      </c>
    </row>
    <row r="119" spans="1:23" ht="46">
      <c r="A119" s="92" t="s">
        <v>707</v>
      </c>
      <c r="B119" s="93" t="s">
        <v>700</v>
      </c>
      <c r="C119" s="94" t="s">
        <v>373</v>
      </c>
      <c r="D119" s="94" t="s">
        <v>708</v>
      </c>
      <c r="E119" s="94" t="s">
        <v>709</v>
      </c>
      <c r="F119" s="83">
        <v>3.4</v>
      </c>
      <c r="G119" s="83">
        <v>3.4</v>
      </c>
      <c r="H119" s="83" t="s">
        <v>335</v>
      </c>
      <c r="I119" s="88" t="s">
        <v>335</v>
      </c>
      <c r="J119" s="88" t="s">
        <v>120</v>
      </c>
      <c r="K119" s="91" t="s">
        <v>323</v>
      </c>
      <c r="L119" s="88" t="s">
        <v>309</v>
      </c>
      <c r="M119" s="84" t="str" cm="1">
        <f t="array" ref="M119:O119">_xlfn.TEXTSPLIT(_xlfn.CONCAT(P119,",",P119,",",IF(P119="N/A","Automatisk bedömning","")),",")</f>
        <v>N/A</v>
      </c>
      <c r="N119" s="137" t="str">
        <v>N/A</v>
      </c>
      <c r="O119" s="88" t="str">
        <v>Automatisk bedömning</v>
      </c>
      <c r="P119" s="85" t="str">
        <f t="shared" si="5"/>
        <v>N/A</v>
      </c>
      <c r="Q119" s="125" t="b">
        <f>IF(ISNUMBER(SEARCH('Steg 0'!$C$3,K119)),TRUE,FALSE)</f>
        <v>0</v>
      </c>
      <c r="R119" t="b">
        <f>IF(ISNUMBER(SEARCH('Steg 1'!$J$3,F119)),TRUE,FALSE)</f>
        <v>1</v>
      </c>
      <c r="S119" t="b">
        <f>IF(ISNUMBER(SEARCH('Steg 1'!$K$3,G119)),TRUE,FALSE)</f>
        <v>1</v>
      </c>
      <c r="T119" t="b">
        <f>IF(ISNUMBER(SEARCH('Steg 1'!$L$3,H119)),TRUE,FALSE)</f>
        <v>0</v>
      </c>
      <c r="U119" t="b">
        <f>IF(ISNUMBER(SEARCH('Steg 1'!$M$3,I119)),TRUE,FALSE)</f>
        <v>0</v>
      </c>
      <c r="V119" t="b">
        <f>IF(AND('Steg 0'!$C$7="Nej",J119="Ja"),FALSE,TRUE)</f>
        <v>1</v>
      </c>
      <c r="W119" t="b">
        <f>IF(AND(L119="Ja",'Steg 0'!$C$12&lt;&gt;"GDPR"),FALSE,TRUE)</f>
        <v>1</v>
      </c>
    </row>
    <row r="120" spans="1:23">
      <c r="A120" s="79" t="s">
        <v>710</v>
      </c>
      <c r="B120" s="77"/>
      <c r="C120" s="80"/>
      <c r="D120" s="80"/>
      <c r="E120" s="80"/>
      <c r="F120" s="80"/>
      <c r="G120" s="80"/>
      <c r="H120" s="80"/>
      <c r="I120" s="80"/>
      <c r="J120" s="80"/>
      <c r="K120" s="80"/>
      <c r="L120" s="80"/>
      <c r="M120" s="80"/>
      <c r="N120" s="143"/>
      <c r="O120" s="80"/>
      <c r="P120" s="85"/>
      <c r="Q120" s="125"/>
    </row>
    <row r="121" spans="1:23" ht="80.5">
      <c r="A121" s="92" t="s">
        <v>711</v>
      </c>
      <c r="B121" s="93" t="s">
        <v>712</v>
      </c>
      <c r="C121" s="94" t="s">
        <v>701</v>
      </c>
      <c r="D121" s="97" t="s">
        <v>713</v>
      </c>
      <c r="E121" s="94" t="s">
        <v>714</v>
      </c>
      <c r="F121" s="85" t="s">
        <v>335</v>
      </c>
      <c r="G121" s="85" t="s">
        <v>335</v>
      </c>
      <c r="H121" s="85" t="s">
        <v>335</v>
      </c>
      <c r="I121" s="85" t="s">
        <v>335</v>
      </c>
      <c r="J121" s="85" t="s">
        <v>120</v>
      </c>
      <c r="K121" s="85" t="s">
        <v>360</v>
      </c>
      <c r="L121" s="85" t="s">
        <v>309</v>
      </c>
      <c r="M121" s="84" t="str" cm="1">
        <f t="array" ref="M121:O121">_xlfn.TEXTSPLIT(_xlfn.CONCAT(P121,",",P121,",",IF(P121="N/A","Automatisk bedömning","")),",")</f>
        <v>N/A</v>
      </c>
      <c r="N121" s="137" t="str">
        <v>N/A</v>
      </c>
      <c r="O121" s="98" t="str">
        <v>Automatisk bedömning</v>
      </c>
      <c r="P121" s="85" t="str">
        <f t="shared" ref="P121" si="6">IF(AND(OR(R121,S121,T121,U121,_xlfn.CONCAT(F121,G121,H121,I121)="xxxx"),V121,W121,Q121),"Ja","N/A")</f>
        <v>N/A</v>
      </c>
      <c r="Q121" s="125" t="b">
        <f>IF(ISNUMBER(SEARCH('Steg 0'!$C$3,K121)),TRUE,FALSE)</f>
        <v>0</v>
      </c>
      <c r="R121" t="b">
        <f>IF(ISNUMBER(SEARCH('Steg 1'!$J$3,F121)),TRUE,FALSE)</f>
        <v>0</v>
      </c>
      <c r="S121" t="b">
        <f>IF(ISNUMBER(SEARCH('Steg 1'!$K$3,G121)),TRUE,FALSE)</f>
        <v>0</v>
      </c>
      <c r="T121" t="b">
        <f>IF(ISNUMBER(SEARCH('Steg 1'!$L$3,H121)),TRUE,FALSE)</f>
        <v>0</v>
      </c>
      <c r="U121" t="b">
        <f>IF(ISNUMBER(SEARCH('Steg 1'!$M$3,I121)),TRUE,FALSE)</f>
        <v>0</v>
      </c>
      <c r="V121" t="b">
        <f>IF(AND('Steg 0'!$C$7="Nej",J121="Ja"),FALSE,TRUE)</f>
        <v>1</v>
      </c>
      <c r="W121" t="b">
        <f>IF(AND(L121="Ja",'Steg 0'!$C$12&lt;&gt;"GDPR"),FALSE,TRUE)</f>
        <v>1</v>
      </c>
    </row>
    <row r="122" spans="1:23" ht="230">
      <c r="A122" s="92" t="s">
        <v>715</v>
      </c>
      <c r="B122" s="93" t="s">
        <v>712</v>
      </c>
      <c r="C122" s="94" t="s">
        <v>716</v>
      </c>
      <c r="D122" s="97" t="s">
        <v>717</v>
      </c>
      <c r="E122" s="94" t="s">
        <v>718</v>
      </c>
      <c r="F122" s="85" t="s">
        <v>335</v>
      </c>
      <c r="G122" s="85" t="s">
        <v>335</v>
      </c>
      <c r="H122" s="85" t="s">
        <v>335</v>
      </c>
      <c r="I122" s="85" t="s">
        <v>335</v>
      </c>
      <c r="J122" s="85" t="s">
        <v>120</v>
      </c>
      <c r="K122" s="85" t="s">
        <v>360</v>
      </c>
      <c r="L122" s="85" t="s">
        <v>309</v>
      </c>
      <c r="M122" s="84" t="str" cm="1">
        <f t="array" ref="M122:O122">_xlfn.TEXTSPLIT(_xlfn.CONCAT(P122,",",P122,",",IF(P122="N/A","Automatisk bedömning","")),",")</f>
        <v>N/A</v>
      </c>
      <c r="N122" s="137" t="str">
        <v>N/A</v>
      </c>
      <c r="O122" s="91" t="str">
        <v>Automatisk bedömning</v>
      </c>
      <c r="P122" s="85" t="str">
        <f t="shared" ref="P122:P185" si="7">IF(AND(OR(R122,S122,T122,U122,_xlfn.CONCAT(F122,G122,H122,I122)="xxxx"),V122,W122,Q122),"Ja","N/A")</f>
        <v>N/A</v>
      </c>
      <c r="Q122" s="125" t="b">
        <f>IF(ISNUMBER(SEARCH('Steg 0'!$C$3,K122)),TRUE,FALSE)</f>
        <v>0</v>
      </c>
      <c r="R122" t="b">
        <f>IF(ISNUMBER(SEARCH('Steg 1'!$J$3,F122)),TRUE,FALSE)</f>
        <v>0</v>
      </c>
      <c r="S122" t="b">
        <f>IF(ISNUMBER(SEARCH('Steg 1'!$K$3,G122)),TRUE,FALSE)</f>
        <v>0</v>
      </c>
      <c r="T122" t="b">
        <f>IF(ISNUMBER(SEARCH('Steg 1'!$L$3,H122)),TRUE,FALSE)</f>
        <v>0</v>
      </c>
      <c r="U122" t="b">
        <f>IF(ISNUMBER(SEARCH('Steg 1'!$M$3,I122)),TRUE,FALSE)</f>
        <v>0</v>
      </c>
      <c r="V122" t="b">
        <f>IF(AND('Steg 0'!$C$7="Nej",J122="Ja"),FALSE,TRUE)</f>
        <v>1</v>
      </c>
      <c r="W122" t="b">
        <f>IF(AND(L122="Ja",'Steg 0'!$C$12&lt;&gt;"GDPR"),FALSE,TRUE)</f>
        <v>1</v>
      </c>
    </row>
    <row r="123" spans="1:23" ht="184">
      <c r="A123" s="86" t="s">
        <v>719</v>
      </c>
      <c r="B123" s="87" t="s">
        <v>712</v>
      </c>
      <c r="C123" s="88" t="s">
        <v>720</v>
      </c>
      <c r="D123" s="99" t="s">
        <v>721</v>
      </c>
      <c r="E123" s="88" t="s">
        <v>722</v>
      </c>
      <c r="F123" s="85" t="s">
        <v>335</v>
      </c>
      <c r="G123" s="85" t="s">
        <v>335</v>
      </c>
      <c r="H123" s="85" t="s">
        <v>335</v>
      </c>
      <c r="I123" s="85" t="s">
        <v>335</v>
      </c>
      <c r="J123" s="85" t="s">
        <v>120</v>
      </c>
      <c r="K123" s="85" t="s">
        <v>360</v>
      </c>
      <c r="L123" s="85" t="s">
        <v>309</v>
      </c>
      <c r="M123" s="84" t="str" cm="1">
        <f t="array" ref="M123:O123">_xlfn.TEXTSPLIT(_xlfn.CONCAT(P123,",",P123,",",IF(P123="N/A","Automatisk bedömning","")),",")</f>
        <v>N/A</v>
      </c>
      <c r="N123" s="137" t="str">
        <v>N/A</v>
      </c>
      <c r="O123" s="88" t="str">
        <v>Automatisk bedömning</v>
      </c>
      <c r="P123" s="85" t="str">
        <f t="shared" si="7"/>
        <v>N/A</v>
      </c>
      <c r="Q123" s="125" t="b">
        <f>IF(ISNUMBER(SEARCH('Steg 0'!$C$3,K123)),TRUE,FALSE)</f>
        <v>0</v>
      </c>
      <c r="R123" t="b">
        <f>IF(ISNUMBER(SEARCH('Steg 1'!$J$3,F123)),TRUE,FALSE)</f>
        <v>0</v>
      </c>
      <c r="S123" t="b">
        <f>IF(ISNUMBER(SEARCH('Steg 1'!$K$3,G123)),TRUE,FALSE)</f>
        <v>0</v>
      </c>
      <c r="T123" t="b">
        <f>IF(ISNUMBER(SEARCH('Steg 1'!$L$3,H123)),TRUE,FALSE)</f>
        <v>0</v>
      </c>
      <c r="U123" t="b">
        <f>IF(ISNUMBER(SEARCH('Steg 1'!$M$3,I123)),TRUE,FALSE)</f>
        <v>0</v>
      </c>
      <c r="V123" t="b">
        <f>IF(AND('Steg 0'!$C$7="Nej",J123="Ja"),FALSE,TRUE)</f>
        <v>1</v>
      </c>
      <c r="W123" t="b">
        <f>IF(AND(L123="Ja",'Steg 0'!$C$12&lt;&gt;"GDPR"),FALSE,TRUE)</f>
        <v>1</v>
      </c>
    </row>
    <row r="124" spans="1:23" ht="184">
      <c r="A124" s="89" t="s">
        <v>723</v>
      </c>
      <c r="B124" s="90" t="s">
        <v>712</v>
      </c>
      <c r="C124" s="91" t="s">
        <v>720</v>
      </c>
      <c r="D124" s="100" t="s">
        <v>721</v>
      </c>
      <c r="E124" s="91" t="s">
        <v>724</v>
      </c>
      <c r="F124" s="85" t="s">
        <v>335</v>
      </c>
      <c r="G124" s="85" t="s">
        <v>335</v>
      </c>
      <c r="H124" s="85" t="s">
        <v>335</v>
      </c>
      <c r="I124" s="85" t="s">
        <v>335</v>
      </c>
      <c r="J124" s="85" t="s">
        <v>120</v>
      </c>
      <c r="K124" s="85" t="s">
        <v>360</v>
      </c>
      <c r="L124" s="85" t="s">
        <v>309</v>
      </c>
      <c r="M124" s="84" t="str" cm="1">
        <f t="array" ref="M124:O124">_xlfn.TEXTSPLIT(_xlfn.CONCAT(P124,",",P124,",",IF(P124="N/A","Automatisk bedömning","")),",")</f>
        <v>N/A</v>
      </c>
      <c r="N124" s="137" t="str">
        <v>N/A</v>
      </c>
      <c r="O124" s="91" t="str">
        <v>Automatisk bedömning</v>
      </c>
      <c r="P124" s="85" t="str">
        <f t="shared" si="7"/>
        <v>N/A</v>
      </c>
      <c r="Q124" s="125" t="b">
        <f>IF(ISNUMBER(SEARCH('Steg 0'!$C$3,K124)),TRUE,FALSE)</f>
        <v>0</v>
      </c>
      <c r="R124" t="b">
        <f>IF(ISNUMBER(SEARCH('Steg 1'!$J$3,F124)),TRUE,FALSE)</f>
        <v>0</v>
      </c>
      <c r="S124" t="b">
        <f>IF(ISNUMBER(SEARCH('Steg 1'!$K$3,G124)),TRUE,FALSE)</f>
        <v>0</v>
      </c>
      <c r="T124" t="b">
        <f>IF(ISNUMBER(SEARCH('Steg 1'!$L$3,H124)),TRUE,FALSE)</f>
        <v>0</v>
      </c>
      <c r="U124" t="b">
        <f>IF(ISNUMBER(SEARCH('Steg 1'!$M$3,I124)),TRUE,FALSE)</f>
        <v>0</v>
      </c>
      <c r="V124" t="b">
        <f>IF(AND('Steg 0'!$C$7="Nej",J124="Ja"),FALSE,TRUE)</f>
        <v>1</v>
      </c>
      <c r="W124" t="b">
        <f>IF(AND(L124="Ja",'Steg 0'!$C$12&lt;&gt;"GDPR"),FALSE,TRUE)</f>
        <v>1</v>
      </c>
    </row>
    <row r="125" spans="1:23" ht="184">
      <c r="A125" s="101" t="s">
        <v>725</v>
      </c>
      <c r="B125" s="102" t="s">
        <v>712</v>
      </c>
      <c r="C125" s="103" t="s">
        <v>720</v>
      </c>
      <c r="D125" s="104" t="s">
        <v>721</v>
      </c>
      <c r="E125" s="103" t="s">
        <v>726</v>
      </c>
      <c r="F125" s="85" t="s">
        <v>335</v>
      </c>
      <c r="G125" s="85" t="s">
        <v>335</v>
      </c>
      <c r="H125" s="85" t="s">
        <v>335</v>
      </c>
      <c r="I125" s="85" t="s">
        <v>335</v>
      </c>
      <c r="J125" s="85" t="s">
        <v>120</v>
      </c>
      <c r="K125" s="85" t="s">
        <v>360</v>
      </c>
      <c r="L125" s="85" t="s">
        <v>309</v>
      </c>
      <c r="M125" s="84" t="str" cm="1">
        <f t="array" ref="M125:O125">_xlfn.TEXTSPLIT(_xlfn.CONCAT(P125,",",P125,",",IF(P125="N/A","Automatisk bedömning","")),",")</f>
        <v>N/A</v>
      </c>
      <c r="N125" s="137" t="str">
        <v>N/A</v>
      </c>
      <c r="O125" s="88" t="str">
        <v>Automatisk bedömning</v>
      </c>
      <c r="P125" s="85" t="str">
        <f t="shared" si="7"/>
        <v>N/A</v>
      </c>
      <c r="Q125" s="125" t="b">
        <f>IF(ISNUMBER(SEARCH('Steg 0'!$C$3,K125)),TRUE,FALSE)</f>
        <v>0</v>
      </c>
      <c r="R125" t="b">
        <f>IF(ISNUMBER(SEARCH('Steg 1'!$J$3,F125)),TRUE,FALSE)</f>
        <v>0</v>
      </c>
      <c r="S125" t="b">
        <f>IF(ISNUMBER(SEARCH('Steg 1'!$K$3,G125)),TRUE,FALSE)</f>
        <v>0</v>
      </c>
      <c r="T125" t="b">
        <f>IF(ISNUMBER(SEARCH('Steg 1'!$L$3,H125)),TRUE,FALSE)</f>
        <v>0</v>
      </c>
      <c r="U125" t="b">
        <f>IF(ISNUMBER(SEARCH('Steg 1'!$M$3,I125)),TRUE,FALSE)</f>
        <v>0</v>
      </c>
      <c r="V125" t="b">
        <f>IF(AND('Steg 0'!$C$7="Nej",J125="Ja"),FALSE,TRUE)</f>
        <v>1</v>
      </c>
      <c r="W125" t="b">
        <f>IF(AND(L125="Ja",'Steg 0'!$C$12&lt;&gt;"GDPR"),FALSE,TRUE)</f>
        <v>1</v>
      </c>
    </row>
    <row r="126" spans="1:23" ht="172.5">
      <c r="A126" s="92" t="s">
        <v>727</v>
      </c>
      <c r="B126" s="93" t="s">
        <v>712</v>
      </c>
      <c r="C126" s="94" t="s">
        <v>728</v>
      </c>
      <c r="D126" s="94" t="s">
        <v>729</v>
      </c>
      <c r="E126" s="94" t="s">
        <v>730</v>
      </c>
      <c r="F126" s="85">
        <v>3.4</v>
      </c>
      <c r="G126" s="85" t="s">
        <v>335</v>
      </c>
      <c r="H126" s="85" t="s">
        <v>335</v>
      </c>
      <c r="I126" s="85" t="s">
        <v>335</v>
      </c>
      <c r="J126" s="85" t="s">
        <v>120</v>
      </c>
      <c r="K126" s="85" t="s">
        <v>360</v>
      </c>
      <c r="L126" s="85" t="s">
        <v>309</v>
      </c>
      <c r="M126" s="84" t="str" cm="1">
        <f t="array" ref="M126:O126">_xlfn.TEXTSPLIT(_xlfn.CONCAT(P126,",",P126,",",IF(P126="N/A","Automatisk bedömning","")),",")</f>
        <v>N/A</v>
      </c>
      <c r="N126" s="137" t="str">
        <v>N/A</v>
      </c>
      <c r="O126" s="88" t="str">
        <v>Automatisk bedömning</v>
      </c>
      <c r="P126" s="85" t="str">
        <f t="shared" si="7"/>
        <v>N/A</v>
      </c>
      <c r="Q126" s="125" t="b">
        <f>IF(ISNUMBER(SEARCH('Steg 0'!$C$3,K126)),TRUE,FALSE)</f>
        <v>0</v>
      </c>
      <c r="R126" t="b">
        <f>IF(ISNUMBER(SEARCH('Steg 1'!$J$3,F126)),TRUE,FALSE)</f>
        <v>1</v>
      </c>
      <c r="S126" t="b">
        <f>IF(ISNUMBER(SEARCH('Steg 1'!$K$3,G126)),TRUE,FALSE)</f>
        <v>0</v>
      </c>
      <c r="T126" t="b">
        <f>IF(ISNUMBER(SEARCH('Steg 1'!$L$3,H126)),TRUE,FALSE)</f>
        <v>0</v>
      </c>
      <c r="U126" t="b">
        <f>IF(ISNUMBER(SEARCH('Steg 1'!$M$3,I126)),TRUE,FALSE)</f>
        <v>0</v>
      </c>
      <c r="V126" t="b">
        <f>IF(AND('Steg 0'!$C$7="Nej",J126="Ja"),FALSE,TRUE)</f>
        <v>1</v>
      </c>
      <c r="W126" t="b">
        <f>IF(AND(L126="Ja",'Steg 0'!$C$12&lt;&gt;"GDPR"),FALSE,TRUE)</f>
        <v>1</v>
      </c>
    </row>
    <row r="127" spans="1:23" ht="115">
      <c r="A127" s="89" t="s">
        <v>731</v>
      </c>
      <c r="B127" s="90" t="s">
        <v>712</v>
      </c>
      <c r="C127" s="91" t="s">
        <v>732</v>
      </c>
      <c r="D127" s="91" t="s">
        <v>733</v>
      </c>
      <c r="E127" s="91" t="s">
        <v>734</v>
      </c>
      <c r="F127" s="85">
        <v>3.4</v>
      </c>
      <c r="G127" s="85" t="s">
        <v>335</v>
      </c>
      <c r="H127" s="85" t="s">
        <v>335</v>
      </c>
      <c r="I127" s="85" t="s">
        <v>335</v>
      </c>
      <c r="J127" s="85" t="s">
        <v>120</v>
      </c>
      <c r="K127" s="85" t="s">
        <v>323</v>
      </c>
      <c r="L127" s="85" t="s">
        <v>309</v>
      </c>
      <c r="M127" s="84" t="str" cm="1">
        <f t="array" ref="M127:O127">_xlfn.TEXTSPLIT(_xlfn.CONCAT(P127,",",P127,",",IF(P127="N/A","Automatisk bedömning","")),",")</f>
        <v>N/A</v>
      </c>
      <c r="N127" s="137" t="str">
        <v>N/A</v>
      </c>
      <c r="O127" s="91" t="str">
        <v>Automatisk bedömning</v>
      </c>
      <c r="P127" s="85" t="str">
        <f t="shared" si="7"/>
        <v>N/A</v>
      </c>
      <c r="Q127" s="125" t="b">
        <f>IF(ISNUMBER(SEARCH('Steg 0'!$C$3,K127)),TRUE,FALSE)</f>
        <v>0</v>
      </c>
      <c r="R127" t="b">
        <f>IF(ISNUMBER(SEARCH('Steg 1'!$J$3,F127)),TRUE,FALSE)</f>
        <v>1</v>
      </c>
      <c r="S127" t="b">
        <f>IF(ISNUMBER(SEARCH('Steg 1'!$K$3,G127)),TRUE,FALSE)</f>
        <v>0</v>
      </c>
      <c r="T127" t="b">
        <f>IF(ISNUMBER(SEARCH('Steg 1'!$L$3,H127)),TRUE,FALSE)</f>
        <v>0</v>
      </c>
      <c r="U127" t="b">
        <f>IF(ISNUMBER(SEARCH('Steg 1'!$M$3,I127)),TRUE,FALSE)</f>
        <v>0</v>
      </c>
      <c r="V127" t="b">
        <f>IF(AND('Steg 0'!$C$7="Nej",J127="Ja"),FALSE,TRUE)</f>
        <v>1</v>
      </c>
      <c r="W127" t="b">
        <f>IF(AND(L127="Ja",'Steg 0'!$C$12&lt;&gt;"GDPR"),FALSE,TRUE)</f>
        <v>1</v>
      </c>
    </row>
    <row r="128" spans="1:23" ht="80.5">
      <c r="A128" s="86" t="s">
        <v>735</v>
      </c>
      <c r="B128" s="87" t="s">
        <v>736</v>
      </c>
      <c r="C128" s="88" t="s">
        <v>464</v>
      </c>
      <c r="D128" s="88" t="s">
        <v>465</v>
      </c>
      <c r="E128" s="88" t="s">
        <v>737</v>
      </c>
      <c r="F128" s="85" t="s">
        <v>335</v>
      </c>
      <c r="G128" s="85" t="s">
        <v>335</v>
      </c>
      <c r="H128" s="85" t="s">
        <v>335</v>
      </c>
      <c r="I128" s="85" t="s">
        <v>335</v>
      </c>
      <c r="J128" s="85" t="s">
        <v>120</v>
      </c>
      <c r="K128" s="85" t="s">
        <v>343</v>
      </c>
      <c r="L128" s="85" t="s">
        <v>309</v>
      </c>
      <c r="M128" s="84" t="str" cm="1">
        <f t="array" ref="M128:O128">_xlfn.TEXTSPLIT(_xlfn.CONCAT(P128,",",P128,",",IF(P128="N/A","Automatisk bedömning","")),",")</f>
        <v>N/A</v>
      </c>
      <c r="N128" s="137" t="str">
        <v>N/A</v>
      </c>
      <c r="O128" s="88" t="str">
        <v>Automatisk bedömning</v>
      </c>
      <c r="P128" s="85" t="str">
        <f t="shared" si="7"/>
        <v>N/A</v>
      </c>
      <c r="Q128" s="125" t="b">
        <f>IF(ISNUMBER(SEARCH('Steg 0'!$C$3,K128)),TRUE,FALSE)</f>
        <v>0</v>
      </c>
      <c r="R128" t="b">
        <f>IF(ISNUMBER(SEARCH('Steg 1'!$J$3,F128)),TRUE,FALSE)</f>
        <v>0</v>
      </c>
      <c r="S128" t="b">
        <f>IF(ISNUMBER(SEARCH('Steg 1'!$K$3,G128)),TRUE,FALSE)</f>
        <v>0</v>
      </c>
      <c r="T128" t="b">
        <f>IF(ISNUMBER(SEARCH('Steg 1'!$L$3,H128)),TRUE,FALSE)</f>
        <v>0</v>
      </c>
      <c r="U128" t="b">
        <f>IF(ISNUMBER(SEARCH('Steg 1'!$M$3,I128)),TRUE,FALSE)</f>
        <v>0</v>
      </c>
      <c r="V128" t="b">
        <f>IF(AND('Steg 0'!$C$7="Nej",J128="Ja"),FALSE,TRUE)</f>
        <v>1</v>
      </c>
      <c r="W128" t="b">
        <f>IF(AND(L128="Ja",'Steg 0'!$C$12&lt;&gt;"GDPR"),FALSE,TRUE)</f>
        <v>1</v>
      </c>
    </row>
    <row r="129" spans="1:23" ht="103.5">
      <c r="A129" s="89" t="s">
        <v>738</v>
      </c>
      <c r="B129" s="90" t="s">
        <v>736</v>
      </c>
      <c r="C129" s="91" t="s">
        <v>578</v>
      </c>
      <c r="D129" s="91" t="s">
        <v>582</v>
      </c>
      <c r="E129" s="91" t="s">
        <v>739</v>
      </c>
      <c r="F129" s="85" t="s">
        <v>335</v>
      </c>
      <c r="G129" s="85" t="s">
        <v>335</v>
      </c>
      <c r="H129" s="85" t="s">
        <v>335</v>
      </c>
      <c r="I129" s="85" t="s">
        <v>335</v>
      </c>
      <c r="J129" s="85" t="s">
        <v>120</v>
      </c>
      <c r="K129" s="85" t="s">
        <v>343</v>
      </c>
      <c r="L129" s="85" t="s">
        <v>309</v>
      </c>
      <c r="M129" s="84" t="str" cm="1">
        <f t="array" ref="M129:O129">_xlfn.TEXTSPLIT(_xlfn.CONCAT(P129,",",P129,",",IF(P129="N/A","Automatisk bedömning","")),",")</f>
        <v>N/A</v>
      </c>
      <c r="N129" s="137" t="str">
        <v>N/A</v>
      </c>
      <c r="O129" s="91" t="str">
        <v>Automatisk bedömning</v>
      </c>
      <c r="P129" s="85" t="str">
        <f t="shared" si="7"/>
        <v>N/A</v>
      </c>
      <c r="Q129" s="125" t="b">
        <f>IF(ISNUMBER(SEARCH('Steg 0'!$C$3,K129)),TRUE,FALSE)</f>
        <v>0</v>
      </c>
      <c r="R129" t="b">
        <f>IF(ISNUMBER(SEARCH('Steg 1'!$J$3,F129)),TRUE,FALSE)</f>
        <v>0</v>
      </c>
      <c r="S129" t="b">
        <f>IF(ISNUMBER(SEARCH('Steg 1'!$K$3,G129)),TRUE,FALSE)</f>
        <v>0</v>
      </c>
      <c r="T129" t="b">
        <f>IF(ISNUMBER(SEARCH('Steg 1'!$L$3,H129)),TRUE,FALSE)</f>
        <v>0</v>
      </c>
      <c r="U129" t="b">
        <f>IF(ISNUMBER(SEARCH('Steg 1'!$M$3,I129)),TRUE,FALSE)</f>
        <v>0</v>
      </c>
      <c r="V129" t="b">
        <f>IF(AND('Steg 0'!$C$7="Nej",J129="Ja"),FALSE,TRUE)</f>
        <v>1</v>
      </c>
      <c r="W129" t="b">
        <f>IF(AND(L129="Ja",'Steg 0'!$C$12&lt;&gt;"GDPR"),FALSE,TRUE)</f>
        <v>1</v>
      </c>
    </row>
    <row r="130" spans="1:23" ht="80.5">
      <c r="A130" s="92" t="s">
        <v>740</v>
      </c>
      <c r="B130" s="93" t="s">
        <v>741</v>
      </c>
      <c r="C130" s="94" t="s">
        <v>742</v>
      </c>
      <c r="D130" s="94" t="s">
        <v>743</v>
      </c>
      <c r="E130" s="94" t="s">
        <v>744</v>
      </c>
      <c r="F130" s="85" t="s">
        <v>335</v>
      </c>
      <c r="G130" s="85" t="s">
        <v>335</v>
      </c>
      <c r="H130" s="85" t="s">
        <v>314</v>
      </c>
      <c r="I130" s="85" t="s">
        <v>335</v>
      </c>
      <c r="J130" s="85" t="s">
        <v>120</v>
      </c>
      <c r="K130" s="88" t="s">
        <v>418</v>
      </c>
      <c r="L130" s="88" t="s">
        <v>309</v>
      </c>
      <c r="M130" s="84" t="str" cm="1">
        <f t="array" ref="M130:O130">_xlfn.TEXTSPLIT(_xlfn.CONCAT(P130,",",P130,",",IF(P130="N/A","Automatisk bedömning","")),",")</f>
        <v>N/A</v>
      </c>
      <c r="N130" s="137" t="str">
        <v>N/A</v>
      </c>
      <c r="O130" s="88" t="str">
        <v>Automatisk bedömning</v>
      </c>
      <c r="P130" s="85" t="str">
        <f t="shared" si="7"/>
        <v>N/A</v>
      </c>
      <c r="Q130" s="125" t="b">
        <f>IF(ISNUMBER(SEARCH('Steg 0'!$C$3,K130)),TRUE,FALSE)</f>
        <v>0</v>
      </c>
      <c r="R130" t="b">
        <f>IF(ISNUMBER(SEARCH('Steg 1'!$J$3,F130)),TRUE,FALSE)</f>
        <v>0</v>
      </c>
      <c r="S130" t="b">
        <f>IF(ISNUMBER(SEARCH('Steg 1'!$K$3,G130)),TRUE,FALSE)</f>
        <v>0</v>
      </c>
      <c r="T130" t="b">
        <f>IF(ISNUMBER(SEARCH('Steg 1'!$L$3,H130)),TRUE,FALSE)</f>
        <v>1</v>
      </c>
      <c r="U130" t="b">
        <f>IF(ISNUMBER(SEARCH('Steg 1'!$M$3,I130)),TRUE,FALSE)</f>
        <v>0</v>
      </c>
      <c r="V130" t="b">
        <f>IF(AND('Steg 0'!$C$7="Nej",J130="Ja"),FALSE,TRUE)</f>
        <v>1</v>
      </c>
      <c r="W130" t="b">
        <f>IF(AND(L130="Ja",'Steg 0'!$C$12&lt;&gt;"GDPR"),FALSE,TRUE)</f>
        <v>1</v>
      </c>
    </row>
    <row r="131" spans="1:23" ht="184">
      <c r="A131" s="89" t="s">
        <v>745</v>
      </c>
      <c r="B131" s="90" t="s">
        <v>746</v>
      </c>
      <c r="C131" s="91" t="s">
        <v>747</v>
      </c>
      <c r="D131" s="91" t="s">
        <v>748</v>
      </c>
      <c r="E131" s="91" t="s">
        <v>749</v>
      </c>
      <c r="F131" s="91" t="s">
        <v>314</v>
      </c>
      <c r="G131" s="91" t="s">
        <v>314</v>
      </c>
      <c r="H131" s="91" t="s">
        <v>314</v>
      </c>
      <c r="I131" s="91" t="s">
        <v>314</v>
      </c>
      <c r="J131" s="85" t="s">
        <v>120</v>
      </c>
      <c r="K131" s="91" t="s">
        <v>308</v>
      </c>
      <c r="L131" s="91" t="s">
        <v>309</v>
      </c>
      <c r="M131" s="84" t="str" cm="1">
        <f t="array" ref="M131:O131">_xlfn.TEXTSPLIT(_xlfn.CONCAT(P131,",",P131,",",IF(P131="N/A","Automatisk bedömning","")),",")</f>
        <v>N/A</v>
      </c>
      <c r="N131" s="137" t="str">
        <v>N/A</v>
      </c>
      <c r="O131" s="91" t="str">
        <v>Automatisk bedömning</v>
      </c>
      <c r="P131" s="85" t="str">
        <f t="shared" si="7"/>
        <v>N/A</v>
      </c>
      <c r="Q131" s="125" t="b">
        <f>IF(ISNUMBER(SEARCH('Steg 0'!$C$3,K131)),TRUE,FALSE)</f>
        <v>0</v>
      </c>
      <c r="R131" t="b">
        <f>IF(ISNUMBER(SEARCH('Steg 1'!$J$3,F131)),TRUE,FALSE)</f>
        <v>1</v>
      </c>
      <c r="S131" t="b">
        <f>IF(ISNUMBER(SEARCH('Steg 1'!$K$3,G131)),TRUE,FALSE)</f>
        <v>1</v>
      </c>
      <c r="T131" t="b">
        <f>IF(ISNUMBER(SEARCH('Steg 1'!$L$3,H131)),TRUE,FALSE)</f>
        <v>1</v>
      </c>
      <c r="U131" t="b">
        <f>IF(ISNUMBER(SEARCH('Steg 1'!$M$3,I131)),TRUE,FALSE)</f>
        <v>1</v>
      </c>
      <c r="V131" t="b">
        <f>IF(AND('Steg 0'!$C$7="Nej",J131="Ja"),FALSE,TRUE)</f>
        <v>1</v>
      </c>
      <c r="W131" t="b">
        <f>IF(AND(L131="Ja",'Steg 0'!$C$12&lt;&gt;"GDPR"),FALSE,TRUE)</f>
        <v>1</v>
      </c>
    </row>
    <row r="132" spans="1:23" ht="184">
      <c r="A132" s="89" t="s">
        <v>750</v>
      </c>
      <c r="B132" s="90" t="s">
        <v>746</v>
      </c>
      <c r="C132" s="91" t="s">
        <v>747</v>
      </c>
      <c r="D132" s="91" t="s">
        <v>748</v>
      </c>
      <c r="E132" s="91" t="s">
        <v>751</v>
      </c>
      <c r="F132" s="91" t="s">
        <v>314</v>
      </c>
      <c r="G132" s="91" t="s">
        <v>314</v>
      </c>
      <c r="H132" s="91" t="s">
        <v>314</v>
      </c>
      <c r="I132" s="91" t="s">
        <v>314</v>
      </c>
      <c r="J132" s="85" t="s">
        <v>120</v>
      </c>
      <c r="K132" s="91" t="s">
        <v>308</v>
      </c>
      <c r="L132" s="91" t="s">
        <v>309</v>
      </c>
      <c r="M132" s="84" t="str" cm="1">
        <f t="array" ref="M132:O132">_xlfn.TEXTSPLIT(_xlfn.CONCAT(P132,",",P132,",",IF(P132="N/A","Automatisk bedömning","")),",")</f>
        <v>N/A</v>
      </c>
      <c r="N132" s="137" t="str">
        <v>N/A</v>
      </c>
      <c r="O132" s="91" t="str">
        <v>Automatisk bedömning</v>
      </c>
      <c r="P132" s="85" t="str">
        <f t="shared" si="7"/>
        <v>N/A</v>
      </c>
      <c r="Q132" s="125" t="b">
        <f>IF(ISNUMBER(SEARCH('Steg 0'!$C$3,K132)),TRUE,FALSE)</f>
        <v>0</v>
      </c>
      <c r="R132" t="b">
        <f>IF(ISNUMBER(SEARCH('Steg 1'!$J$3,F132)),TRUE,FALSE)</f>
        <v>1</v>
      </c>
      <c r="S132" t="b">
        <f>IF(ISNUMBER(SEARCH('Steg 1'!$K$3,G132)),TRUE,FALSE)</f>
        <v>1</v>
      </c>
      <c r="T132" t="b">
        <f>IF(ISNUMBER(SEARCH('Steg 1'!$L$3,H132)),TRUE,FALSE)</f>
        <v>1</v>
      </c>
      <c r="U132" t="b">
        <f>IF(ISNUMBER(SEARCH('Steg 1'!$M$3,I132)),TRUE,FALSE)</f>
        <v>1</v>
      </c>
      <c r="V132" t="b">
        <f>IF(AND('Steg 0'!$C$7="Nej",J132="Ja"),FALSE,TRUE)</f>
        <v>1</v>
      </c>
      <c r="W132" t="b">
        <f>IF(AND(L132="Ja",'Steg 0'!$C$12&lt;&gt;"GDPR"),FALSE,TRUE)</f>
        <v>1</v>
      </c>
    </row>
    <row r="133" spans="1:23" ht="184">
      <c r="A133" s="86" t="s">
        <v>752</v>
      </c>
      <c r="B133" s="87" t="s">
        <v>746</v>
      </c>
      <c r="C133" s="88" t="s">
        <v>747</v>
      </c>
      <c r="D133" s="88" t="s">
        <v>748</v>
      </c>
      <c r="E133" s="88" t="s">
        <v>753</v>
      </c>
      <c r="F133" s="91" t="s">
        <v>314</v>
      </c>
      <c r="G133" s="91" t="s">
        <v>314</v>
      </c>
      <c r="H133" s="91" t="s">
        <v>314</v>
      </c>
      <c r="I133" s="91" t="s">
        <v>314</v>
      </c>
      <c r="J133" s="85" t="s">
        <v>120</v>
      </c>
      <c r="K133" s="91" t="s">
        <v>308</v>
      </c>
      <c r="L133" s="91" t="s">
        <v>309</v>
      </c>
      <c r="M133" s="84" t="str" cm="1">
        <f t="array" ref="M133:O133">_xlfn.TEXTSPLIT(_xlfn.CONCAT(P133,",",P133,",",IF(P133="N/A","Automatisk bedömning","")),",")</f>
        <v>N/A</v>
      </c>
      <c r="N133" s="137" t="str">
        <v>N/A</v>
      </c>
      <c r="O133" s="88" t="str">
        <v>Automatisk bedömning</v>
      </c>
      <c r="P133" s="85" t="str">
        <f t="shared" si="7"/>
        <v>N/A</v>
      </c>
      <c r="Q133" s="125" t="b">
        <f>IF(ISNUMBER(SEARCH('Steg 0'!$C$3,K133)),TRUE,FALSE)</f>
        <v>0</v>
      </c>
      <c r="R133" t="b">
        <f>IF(ISNUMBER(SEARCH('Steg 1'!$J$3,F133)),TRUE,FALSE)</f>
        <v>1</v>
      </c>
      <c r="S133" t="b">
        <f>IF(ISNUMBER(SEARCH('Steg 1'!$K$3,G133)),TRUE,FALSE)</f>
        <v>1</v>
      </c>
      <c r="T133" t="b">
        <f>IF(ISNUMBER(SEARCH('Steg 1'!$L$3,H133)),TRUE,FALSE)</f>
        <v>1</v>
      </c>
      <c r="U133" t="b">
        <f>IF(ISNUMBER(SEARCH('Steg 1'!$M$3,I133)),TRUE,FALSE)</f>
        <v>1</v>
      </c>
      <c r="V133" t="b">
        <f>IF(AND('Steg 0'!$C$7="Nej",J133="Ja"),FALSE,TRUE)</f>
        <v>1</v>
      </c>
      <c r="W133" t="b">
        <f>IF(AND(L133="Ja",'Steg 0'!$C$12&lt;&gt;"GDPR"),FALSE,TRUE)</f>
        <v>1</v>
      </c>
    </row>
    <row r="134" spans="1:23" ht="184">
      <c r="A134" s="89" t="s">
        <v>754</v>
      </c>
      <c r="B134" s="90" t="s">
        <v>746</v>
      </c>
      <c r="C134" s="91" t="s">
        <v>747</v>
      </c>
      <c r="D134" s="91" t="s">
        <v>748</v>
      </c>
      <c r="E134" s="91" t="s">
        <v>755</v>
      </c>
      <c r="F134" s="91" t="s">
        <v>314</v>
      </c>
      <c r="G134" s="91" t="s">
        <v>314</v>
      </c>
      <c r="H134" s="91" t="s">
        <v>314</v>
      </c>
      <c r="I134" s="91" t="s">
        <v>314</v>
      </c>
      <c r="J134" s="85" t="s">
        <v>120</v>
      </c>
      <c r="K134" s="91" t="s">
        <v>308</v>
      </c>
      <c r="L134" s="91" t="s">
        <v>309</v>
      </c>
      <c r="M134" s="84" t="str" cm="1">
        <f t="array" ref="M134:O134">_xlfn.TEXTSPLIT(_xlfn.CONCAT(P134,",",P134,",",IF(P134="N/A","Automatisk bedömning","")),",")</f>
        <v>N/A</v>
      </c>
      <c r="N134" s="137" t="str">
        <v>N/A</v>
      </c>
      <c r="O134" s="91" t="str">
        <v>Automatisk bedömning</v>
      </c>
      <c r="P134" s="85" t="str">
        <f t="shared" si="7"/>
        <v>N/A</v>
      </c>
      <c r="Q134" s="125" t="b">
        <f>IF(ISNUMBER(SEARCH('Steg 0'!$C$3,K134)),TRUE,FALSE)</f>
        <v>0</v>
      </c>
      <c r="R134" t="b">
        <f>IF(ISNUMBER(SEARCH('Steg 1'!$J$3,F134)),TRUE,FALSE)</f>
        <v>1</v>
      </c>
      <c r="S134" t="b">
        <f>IF(ISNUMBER(SEARCH('Steg 1'!$K$3,G134)),TRUE,FALSE)</f>
        <v>1</v>
      </c>
      <c r="T134" t="b">
        <f>IF(ISNUMBER(SEARCH('Steg 1'!$L$3,H134)),TRUE,FALSE)</f>
        <v>1</v>
      </c>
      <c r="U134" t="b">
        <f>IF(ISNUMBER(SEARCH('Steg 1'!$M$3,I134)),TRUE,FALSE)</f>
        <v>1</v>
      </c>
      <c r="V134" t="b">
        <f>IF(AND('Steg 0'!$C$7="Nej",J134="Ja"),FALSE,TRUE)</f>
        <v>1</v>
      </c>
      <c r="W134" t="b">
        <f>IF(AND(L134="Ja",'Steg 0'!$C$12&lt;&gt;"GDPR"),FALSE,TRUE)</f>
        <v>1</v>
      </c>
    </row>
    <row r="135" spans="1:23" ht="69">
      <c r="A135" s="92" t="s">
        <v>756</v>
      </c>
      <c r="B135" s="93" t="s">
        <v>746</v>
      </c>
      <c r="C135" s="94" t="s">
        <v>440</v>
      </c>
      <c r="D135" s="94" t="s">
        <v>757</v>
      </c>
      <c r="E135" s="94" t="s">
        <v>758</v>
      </c>
      <c r="F135" s="85" t="s">
        <v>335</v>
      </c>
      <c r="G135" s="85" t="s">
        <v>335</v>
      </c>
      <c r="H135" s="85" t="s">
        <v>335</v>
      </c>
      <c r="I135" s="85" t="s">
        <v>335</v>
      </c>
      <c r="J135" s="85" t="s">
        <v>120</v>
      </c>
      <c r="K135" s="85" t="s">
        <v>308</v>
      </c>
      <c r="L135" s="88" t="s">
        <v>309</v>
      </c>
      <c r="M135" s="84" t="str" cm="1">
        <f t="array" ref="M135:O135">_xlfn.TEXTSPLIT(_xlfn.CONCAT(P135,",",P135,",",IF(P135="N/A","Automatisk bedömning","")),",")</f>
        <v>N/A</v>
      </c>
      <c r="N135" s="137" t="str">
        <v>N/A</v>
      </c>
      <c r="O135" s="88" t="str">
        <v>Automatisk bedömning</v>
      </c>
      <c r="P135" s="85" t="str">
        <f t="shared" si="7"/>
        <v>N/A</v>
      </c>
      <c r="Q135" s="125" t="b">
        <f>IF(ISNUMBER(SEARCH('Steg 0'!$C$3,K135)),TRUE,FALSE)</f>
        <v>0</v>
      </c>
      <c r="R135" t="b">
        <f>IF(ISNUMBER(SEARCH('Steg 1'!$J$3,F135)),TRUE,FALSE)</f>
        <v>0</v>
      </c>
      <c r="S135" t="b">
        <f>IF(ISNUMBER(SEARCH('Steg 1'!$K$3,G135)),TRUE,FALSE)</f>
        <v>0</v>
      </c>
      <c r="T135" t="b">
        <f>IF(ISNUMBER(SEARCH('Steg 1'!$L$3,H135)),TRUE,FALSE)</f>
        <v>0</v>
      </c>
      <c r="U135" t="b">
        <f>IF(ISNUMBER(SEARCH('Steg 1'!$M$3,I135)),TRUE,FALSE)</f>
        <v>0</v>
      </c>
      <c r="V135" t="b">
        <f>IF(AND('Steg 0'!$C$7="Nej",J135="Ja"),FALSE,TRUE)</f>
        <v>1</v>
      </c>
      <c r="W135" t="b">
        <f>IF(AND(L135="Ja",'Steg 0'!$C$12&lt;&gt;"GDPR"),FALSE,TRUE)</f>
        <v>1</v>
      </c>
    </row>
    <row r="136" spans="1:23" ht="69">
      <c r="A136" s="92" t="s">
        <v>759</v>
      </c>
      <c r="B136" s="93" t="s">
        <v>760</v>
      </c>
      <c r="C136" s="94" t="s">
        <v>564</v>
      </c>
      <c r="D136" s="94" t="s">
        <v>761</v>
      </c>
      <c r="E136" s="94" t="s">
        <v>762</v>
      </c>
      <c r="F136" s="91" t="s">
        <v>314</v>
      </c>
      <c r="G136" s="91" t="s">
        <v>314</v>
      </c>
      <c r="H136" s="91" t="s">
        <v>314</v>
      </c>
      <c r="I136" s="91" t="s">
        <v>314</v>
      </c>
      <c r="J136" s="85" t="s">
        <v>120</v>
      </c>
      <c r="K136" s="85" t="s">
        <v>308</v>
      </c>
      <c r="L136" s="88" t="s">
        <v>309</v>
      </c>
      <c r="M136" s="84" t="str" cm="1">
        <f t="array" ref="M136:O136">_xlfn.TEXTSPLIT(_xlfn.CONCAT(P136,",",P136,",",IF(P136="N/A","Automatisk bedömning","")),",")</f>
        <v>N/A</v>
      </c>
      <c r="N136" s="137" t="str">
        <v>N/A</v>
      </c>
      <c r="O136" s="88" t="str">
        <v>Automatisk bedömning</v>
      </c>
      <c r="P136" s="85" t="str">
        <f t="shared" si="7"/>
        <v>N/A</v>
      </c>
      <c r="Q136" s="125" t="b">
        <f>IF(ISNUMBER(SEARCH('Steg 0'!$C$3,K136)),TRUE,FALSE)</f>
        <v>0</v>
      </c>
      <c r="R136" t="b">
        <f>IF(ISNUMBER(SEARCH('Steg 1'!$J$3,F136)),TRUE,FALSE)</f>
        <v>1</v>
      </c>
      <c r="S136" t="b">
        <f>IF(ISNUMBER(SEARCH('Steg 1'!$K$3,G136)),TRUE,FALSE)</f>
        <v>1</v>
      </c>
      <c r="T136" t="b">
        <f>IF(ISNUMBER(SEARCH('Steg 1'!$L$3,H136)),TRUE,FALSE)</f>
        <v>1</v>
      </c>
      <c r="U136" t="b">
        <f>IF(ISNUMBER(SEARCH('Steg 1'!$M$3,I136)),TRUE,FALSE)</f>
        <v>1</v>
      </c>
      <c r="V136" t="b">
        <f>IF(AND('Steg 0'!$C$7="Nej",J136="Ja"),FALSE,TRUE)</f>
        <v>1</v>
      </c>
      <c r="W136" t="b">
        <f>IF(AND(L136="Ja",'Steg 0'!$C$12&lt;&gt;"GDPR"),FALSE,TRUE)</f>
        <v>1</v>
      </c>
    </row>
    <row r="137" spans="1:23" ht="253">
      <c r="A137" s="89" t="s">
        <v>763</v>
      </c>
      <c r="B137" s="90" t="s">
        <v>760</v>
      </c>
      <c r="C137" s="91" t="s">
        <v>764</v>
      </c>
      <c r="D137" s="91" t="s">
        <v>765</v>
      </c>
      <c r="E137" s="91" t="s">
        <v>766</v>
      </c>
      <c r="F137" s="85" t="s">
        <v>335</v>
      </c>
      <c r="G137" s="85" t="s">
        <v>335</v>
      </c>
      <c r="H137" s="85" t="s">
        <v>335</v>
      </c>
      <c r="I137" s="85" t="s">
        <v>335</v>
      </c>
      <c r="J137" s="85" t="s">
        <v>120</v>
      </c>
      <c r="K137" s="85" t="s">
        <v>308</v>
      </c>
      <c r="L137" s="88" t="s">
        <v>309</v>
      </c>
      <c r="M137" s="84" t="str" cm="1">
        <f t="array" ref="M137:O137">_xlfn.TEXTSPLIT(_xlfn.CONCAT(P137,",",P137,",",IF(P137="N/A","Automatisk bedömning","")),",")</f>
        <v>N/A</v>
      </c>
      <c r="N137" s="137" t="str">
        <v>N/A</v>
      </c>
      <c r="O137" s="91" t="str">
        <v>Automatisk bedömning</v>
      </c>
      <c r="P137" s="85" t="str">
        <f t="shared" si="7"/>
        <v>N/A</v>
      </c>
      <c r="Q137" s="125" t="b">
        <f>IF(ISNUMBER(SEARCH('Steg 0'!$C$3,K137)),TRUE,FALSE)</f>
        <v>0</v>
      </c>
      <c r="R137" t="b">
        <f>IF(ISNUMBER(SEARCH('Steg 1'!$J$3,F137)),TRUE,FALSE)</f>
        <v>0</v>
      </c>
      <c r="S137" t="b">
        <f>IF(ISNUMBER(SEARCH('Steg 1'!$K$3,G137)),TRUE,FALSE)</f>
        <v>0</v>
      </c>
      <c r="T137" t="b">
        <f>IF(ISNUMBER(SEARCH('Steg 1'!$L$3,H137)),TRUE,FALSE)</f>
        <v>0</v>
      </c>
      <c r="U137" t="b">
        <f>IF(ISNUMBER(SEARCH('Steg 1'!$M$3,I137)),TRUE,FALSE)</f>
        <v>0</v>
      </c>
      <c r="V137" t="b">
        <f>IF(AND('Steg 0'!$C$7="Nej",J137="Ja"),FALSE,TRUE)</f>
        <v>1</v>
      </c>
      <c r="W137" t="b">
        <f>IF(AND(L137="Ja",'Steg 0'!$C$12&lt;&gt;"GDPR"),FALSE,TRUE)</f>
        <v>1</v>
      </c>
    </row>
    <row r="138" spans="1:23" ht="253">
      <c r="A138" s="86" t="s">
        <v>767</v>
      </c>
      <c r="B138" s="87" t="s">
        <v>760</v>
      </c>
      <c r="C138" s="88" t="s">
        <v>764</v>
      </c>
      <c r="D138" s="88" t="s">
        <v>765</v>
      </c>
      <c r="E138" s="88" t="s">
        <v>768</v>
      </c>
      <c r="F138" s="85" t="s">
        <v>335</v>
      </c>
      <c r="G138" s="85" t="s">
        <v>335</v>
      </c>
      <c r="H138" s="85" t="s">
        <v>335</v>
      </c>
      <c r="I138" s="85" t="s">
        <v>335</v>
      </c>
      <c r="J138" s="85" t="s">
        <v>120</v>
      </c>
      <c r="K138" s="85" t="s">
        <v>308</v>
      </c>
      <c r="L138" s="88" t="s">
        <v>309</v>
      </c>
      <c r="M138" s="84" t="str" cm="1">
        <f t="array" ref="M138:O138">_xlfn.TEXTSPLIT(_xlfn.CONCAT(P138,",",P138,",",IF(P138="N/A","Automatisk bedömning","")),",")</f>
        <v>N/A</v>
      </c>
      <c r="N138" s="137" t="str">
        <v>N/A</v>
      </c>
      <c r="O138" s="88" t="str">
        <v>Automatisk bedömning</v>
      </c>
      <c r="P138" s="85" t="str">
        <f t="shared" si="7"/>
        <v>N/A</v>
      </c>
      <c r="Q138" s="125" t="b">
        <f>IF(ISNUMBER(SEARCH('Steg 0'!$C$3,K138)),TRUE,FALSE)</f>
        <v>0</v>
      </c>
      <c r="R138" t="b">
        <f>IF(ISNUMBER(SEARCH('Steg 1'!$J$3,F138)),TRUE,FALSE)</f>
        <v>0</v>
      </c>
      <c r="S138" t="b">
        <f>IF(ISNUMBER(SEARCH('Steg 1'!$K$3,G138)),TRUE,FALSE)</f>
        <v>0</v>
      </c>
      <c r="T138" t="b">
        <f>IF(ISNUMBER(SEARCH('Steg 1'!$L$3,H138)),TRUE,FALSE)</f>
        <v>0</v>
      </c>
      <c r="U138" t="b">
        <f>IF(ISNUMBER(SEARCH('Steg 1'!$M$3,I138)),TRUE,FALSE)</f>
        <v>0</v>
      </c>
      <c r="V138" t="b">
        <f>IF(AND('Steg 0'!$C$7="Nej",J138="Ja"),FALSE,TRUE)</f>
        <v>1</v>
      </c>
      <c r="W138" t="b">
        <f>IF(AND(L138="Ja",'Steg 0'!$C$12&lt;&gt;"GDPR"),FALSE,TRUE)</f>
        <v>1</v>
      </c>
    </row>
    <row r="139" spans="1:23" ht="253">
      <c r="A139" s="89" t="s">
        <v>769</v>
      </c>
      <c r="B139" s="90" t="s">
        <v>760</v>
      </c>
      <c r="C139" s="91" t="s">
        <v>764</v>
      </c>
      <c r="D139" s="91" t="s">
        <v>765</v>
      </c>
      <c r="E139" s="91" t="s">
        <v>770</v>
      </c>
      <c r="F139" s="85" t="s">
        <v>335</v>
      </c>
      <c r="G139" s="85" t="s">
        <v>335</v>
      </c>
      <c r="H139" s="85" t="s">
        <v>335</v>
      </c>
      <c r="I139" s="85" t="s">
        <v>335</v>
      </c>
      <c r="J139" s="85" t="s">
        <v>120</v>
      </c>
      <c r="K139" s="85" t="s">
        <v>308</v>
      </c>
      <c r="L139" s="88" t="s">
        <v>309</v>
      </c>
      <c r="M139" s="84" t="str" cm="1">
        <f t="array" ref="M139:O139">_xlfn.TEXTSPLIT(_xlfn.CONCAT(P139,",",P139,",",IF(P139="N/A","Automatisk bedömning","")),",")</f>
        <v>N/A</v>
      </c>
      <c r="N139" s="137" t="str">
        <v>N/A</v>
      </c>
      <c r="O139" s="91" t="str">
        <v>Automatisk bedömning</v>
      </c>
      <c r="P139" s="85" t="str">
        <f t="shared" si="7"/>
        <v>N/A</v>
      </c>
      <c r="Q139" s="125" t="b">
        <f>IF(ISNUMBER(SEARCH('Steg 0'!$C$3,K139)),TRUE,FALSE)</f>
        <v>0</v>
      </c>
      <c r="R139" t="b">
        <f>IF(ISNUMBER(SEARCH('Steg 1'!$J$3,F139)),TRUE,FALSE)</f>
        <v>0</v>
      </c>
      <c r="S139" t="b">
        <f>IF(ISNUMBER(SEARCH('Steg 1'!$K$3,G139)),TRUE,FALSE)</f>
        <v>0</v>
      </c>
      <c r="T139" t="b">
        <f>IF(ISNUMBER(SEARCH('Steg 1'!$L$3,H139)),TRUE,FALSE)</f>
        <v>0</v>
      </c>
      <c r="U139" t="b">
        <f>IF(ISNUMBER(SEARCH('Steg 1'!$M$3,I139)),TRUE,FALSE)</f>
        <v>0</v>
      </c>
      <c r="V139" t="b">
        <f>IF(AND('Steg 0'!$C$7="Nej",J139="Ja"),FALSE,TRUE)</f>
        <v>1</v>
      </c>
      <c r="W139" t="b">
        <f>IF(AND(L139="Ja",'Steg 0'!$C$12&lt;&gt;"GDPR"),FALSE,TRUE)</f>
        <v>1</v>
      </c>
    </row>
    <row r="140" spans="1:23" ht="253">
      <c r="A140" s="86" t="s">
        <v>771</v>
      </c>
      <c r="B140" s="87" t="s">
        <v>760</v>
      </c>
      <c r="C140" s="88" t="s">
        <v>764</v>
      </c>
      <c r="D140" s="88" t="s">
        <v>765</v>
      </c>
      <c r="E140" s="88" t="s">
        <v>772</v>
      </c>
      <c r="F140" s="85" t="s">
        <v>335</v>
      </c>
      <c r="G140" s="85" t="s">
        <v>335</v>
      </c>
      <c r="H140" s="85" t="s">
        <v>335</v>
      </c>
      <c r="I140" s="85" t="s">
        <v>335</v>
      </c>
      <c r="J140" s="85" t="s">
        <v>120</v>
      </c>
      <c r="K140" s="85" t="s">
        <v>308</v>
      </c>
      <c r="L140" s="88" t="s">
        <v>309</v>
      </c>
      <c r="M140" s="84" t="str" cm="1">
        <f t="array" ref="M140:O140">_xlfn.TEXTSPLIT(_xlfn.CONCAT(P140,",",P140,",",IF(P140="N/A","Automatisk bedömning","")),",")</f>
        <v>N/A</v>
      </c>
      <c r="N140" s="137" t="str">
        <v>N/A</v>
      </c>
      <c r="O140" s="88" t="str">
        <v>Automatisk bedömning</v>
      </c>
      <c r="P140" s="85" t="str">
        <f t="shared" si="7"/>
        <v>N/A</v>
      </c>
      <c r="Q140" s="125" t="b">
        <f>IF(ISNUMBER(SEARCH('Steg 0'!$C$3,K140)),TRUE,FALSE)</f>
        <v>0</v>
      </c>
      <c r="R140" t="b">
        <f>IF(ISNUMBER(SEARCH('Steg 1'!$J$3,F140)),TRUE,FALSE)</f>
        <v>0</v>
      </c>
      <c r="S140" t="b">
        <f>IF(ISNUMBER(SEARCH('Steg 1'!$K$3,G140)),TRUE,FALSE)</f>
        <v>0</v>
      </c>
      <c r="T140" t="b">
        <f>IF(ISNUMBER(SEARCH('Steg 1'!$L$3,H140)),TRUE,FALSE)</f>
        <v>0</v>
      </c>
      <c r="U140" t="b">
        <f>IF(ISNUMBER(SEARCH('Steg 1'!$M$3,I140)),TRUE,FALSE)</f>
        <v>0</v>
      </c>
      <c r="V140" t="b">
        <f>IF(AND('Steg 0'!$C$7="Nej",J140="Ja"),FALSE,TRUE)</f>
        <v>1</v>
      </c>
      <c r="W140" t="b">
        <f>IF(AND(L140="Ja",'Steg 0'!$C$12&lt;&gt;"GDPR"),FALSE,TRUE)</f>
        <v>1</v>
      </c>
    </row>
    <row r="141" spans="1:23" ht="253">
      <c r="A141" s="89" t="s">
        <v>773</v>
      </c>
      <c r="B141" s="90" t="s">
        <v>760</v>
      </c>
      <c r="C141" s="91" t="s">
        <v>764</v>
      </c>
      <c r="D141" s="91" t="s">
        <v>765</v>
      </c>
      <c r="E141" s="91" t="s">
        <v>774</v>
      </c>
      <c r="F141" s="85" t="s">
        <v>335</v>
      </c>
      <c r="G141" s="85" t="s">
        <v>335</v>
      </c>
      <c r="H141" s="85" t="s">
        <v>335</v>
      </c>
      <c r="I141" s="85" t="s">
        <v>335</v>
      </c>
      <c r="J141" s="85" t="s">
        <v>120</v>
      </c>
      <c r="K141" s="85" t="s">
        <v>308</v>
      </c>
      <c r="L141" s="88" t="s">
        <v>309</v>
      </c>
      <c r="M141" s="84" t="str" cm="1">
        <f t="array" ref="M141:O141">_xlfn.TEXTSPLIT(_xlfn.CONCAT(P141,",",P141,",",IF(P141="N/A","Automatisk bedömning","")),",")</f>
        <v>N/A</v>
      </c>
      <c r="N141" s="137" t="str">
        <v>N/A</v>
      </c>
      <c r="O141" s="91" t="str">
        <v>Automatisk bedömning</v>
      </c>
      <c r="P141" s="85" t="str">
        <f t="shared" si="7"/>
        <v>N/A</v>
      </c>
      <c r="Q141" s="125" t="b">
        <f>IF(ISNUMBER(SEARCH('Steg 0'!$C$3,K141)),TRUE,FALSE)</f>
        <v>0</v>
      </c>
      <c r="R141" t="b">
        <f>IF(ISNUMBER(SEARCH('Steg 1'!$J$3,F141)),TRUE,FALSE)</f>
        <v>0</v>
      </c>
      <c r="S141" t="b">
        <f>IF(ISNUMBER(SEARCH('Steg 1'!$K$3,G141)),TRUE,FALSE)</f>
        <v>0</v>
      </c>
      <c r="T141" t="b">
        <f>IF(ISNUMBER(SEARCH('Steg 1'!$L$3,H141)),TRUE,FALSE)</f>
        <v>0</v>
      </c>
      <c r="U141" t="b">
        <f>IF(ISNUMBER(SEARCH('Steg 1'!$M$3,I141)),TRUE,FALSE)</f>
        <v>0</v>
      </c>
      <c r="V141" t="b">
        <f>IF(AND('Steg 0'!$C$7="Nej",J141="Ja"),FALSE,TRUE)</f>
        <v>1</v>
      </c>
      <c r="W141" t="b">
        <f>IF(AND(L141="Ja",'Steg 0'!$C$12&lt;&gt;"GDPR"),FALSE,TRUE)</f>
        <v>1</v>
      </c>
    </row>
    <row r="142" spans="1:23" ht="253">
      <c r="A142" s="86" t="s">
        <v>775</v>
      </c>
      <c r="B142" s="87" t="s">
        <v>760</v>
      </c>
      <c r="C142" s="88" t="s">
        <v>764</v>
      </c>
      <c r="D142" s="88" t="s">
        <v>765</v>
      </c>
      <c r="E142" s="88" t="s">
        <v>776</v>
      </c>
      <c r="F142" s="85" t="s">
        <v>335</v>
      </c>
      <c r="G142" s="85" t="s">
        <v>335</v>
      </c>
      <c r="H142" s="85" t="s">
        <v>335</v>
      </c>
      <c r="I142" s="85" t="s">
        <v>335</v>
      </c>
      <c r="J142" s="85" t="s">
        <v>120</v>
      </c>
      <c r="K142" s="85" t="s">
        <v>308</v>
      </c>
      <c r="L142" s="88" t="s">
        <v>309</v>
      </c>
      <c r="M142" s="84" t="str" cm="1">
        <f t="array" ref="M142:O142">_xlfn.TEXTSPLIT(_xlfn.CONCAT(P142,",",P142,",",IF(P142="N/A","Automatisk bedömning","")),",")</f>
        <v>N/A</v>
      </c>
      <c r="N142" s="137" t="str">
        <v>N/A</v>
      </c>
      <c r="O142" s="88" t="str">
        <v>Automatisk bedömning</v>
      </c>
      <c r="P142" s="85" t="str">
        <f t="shared" si="7"/>
        <v>N/A</v>
      </c>
      <c r="Q142" s="125" t="b">
        <f>IF(ISNUMBER(SEARCH('Steg 0'!$C$3,K142)),TRUE,FALSE)</f>
        <v>0</v>
      </c>
      <c r="R142" t="b">
        <f>IF(ISNUMBER(SEARCH('Steg 1'!$J$3,F142)),TRUE,FALSE)</f>
        <v>0</v>
      </c>
      <c r="S142" t="b">
        <f>IF(ISNUMBER(SEARCH('Steg 1'!$K$3,G142)),TRUE,FALSE)</f>
        <v>0</v>
      </c>
      <c r="T142" t="b">
        <f>IF(ISNUMBER(SEARCH('Steg 1'!$L$3,H142)),TRUE,FALSE)</f>
        <v>0</v>
      </c>
      <c r="U142" t="b">
        <f>IF(ISNUMBER(SEARCH('Steg 1'!$M$3,I142)),TRUE,FALSE)</f>
        <v>0</v>
      </c>
      <c r="V142" t="b">
        <f>IF(AND('Steg 0'!$C$7="Nej",J142="Ja"),FALSE,TRUE)</f>
        <v>1</v>
      </c>
      <c r="W142" t="b">
        <f>IF(AND(L142="Ja",'Steg 0'!$C$12&lt;&gt;"GDPR"),FALSE,TRUE)</f>
        <v>1</v>
      </c>
    </row>
    <row r="143" spans="1:23" ht="253">
      <c r="A143" s="89" t="s">
        <v>777</v>
      </c>
      <c r="B143" s="90" t="s">
        <v>760</v>
      </c>
      <c r="C143" s="91" t="s">
        <v>764</v>
      </c>
      <c r="D143" s="91" t="s">
        <v>765</v>
      </c>
      <c r="E143" s="91" t="s">
        <v>778</v>
      </c>
      <c r="F143" s="85" t="s">
        <v>335</v>
      </c>
      <c r="G143" s="85" t="s">
        <v>335</v>
      </c>
      <c r="H143" s="85" t="s">
        <v>335</v>
      </c>
      <c r="I143" s="85" t="s">
        <v>335</v>
      </c>
      <c r="J143" s="85" t="s">
        <v>120</v>
      </c>
      <c r="K143" s="85" t="s">
        <v>308</v>
      </c>
      <c r="L143" s="88" t="s">
        <v>309</v>
      </c>
      <c r="M143" s="84" t="str" cm="1">
        <f t="array" ref="M143:O143">_xlfn.TEXTSPLIT(_xlfn.CONCAT(P143,",",P143,",",IF(P143="N/A","Automatisk bedömning","")),",")</f>
        <v>N/A</v>
      </c>
      <c r="N143" s="137" t="str">
        <v>N/A</v>
      </c>
      <c r="O143" s="91" t="str">
        <v>Automatisk bedömning</v>
      </c>
      <c r="P143" s="85" t="str">
        <f t="shared" si="7"/>
        <v>N/A</v>
      </c>
      <c r="Q143" s="125" t="b">
        <f>IF(ISNUMBER(SEARCH('Steg 0'!$C$3,K143)),TRUE,FALSE)</f>
        <v>0</v>
      </c>
      <c r="R143" t="b">
        <f>IF(ISNUMBER(SEARCH('Steg 1'!$J$3,F143)),TRUE,FALSE)</f>
        <v>0</v>
      </c>
      <c r="S143" t="b">
        <f>IF(ISNUMBER(SEARCH('Steg 1'!$K$3,G143)),TRUE,FALSE)</f>
        <v>0</v>
      </c>
      <c r="T143" t="b">
        <f>IF(ISNUMBER(SEARCH('Steg 1'!$L$3,H143)),TRUE,FALSE)</f>
        <v>0</v>
      </c>
      <c r="U143" t="b">
        <f>IF(ISNUMBER(SEARCH('Steg 1'!$M$3,I143)),TRUE,FALSE)</f>
        <v>0</v>
      </c>
      <c r="V143" t="b">
        <f>IF(AND('Steg 0'!$C$7="Nej",J143="Ja"),FALSE,TRUE)</f>
        <v>1</v>
      </c>
      <c r="W143" t="b">
        <f>IF(AND(L143="Ja",'Steg 0'!$C$12&lt;&gt;"GDPR"),FALSE,TRUE)</f>
        <v>1</v>
      </c>
    </row>
    <row r="144" spans="1:23" ht="46">
      <c r="A144" s="92" t="s">
        <v>779</v>
      </c>
      <c r="B144" s="93" t="s">
        <v>760</v>
      </c>
      <c r="C144" s="94" t="s">
        <v>780</v>
      </c>
      <c r="D144" s="94" t="s">
        <v>781</v>
      </c>
      <c r="E144" s="94" t="s">
        <v>782</v>
      </c>
      <c r="F144" s="85" t="s">
        <v>335</v>
      </c>
      <c r="G144" s="85" t="s">
        <v>335</v>
      </c>
      <c r="H144" s="85" t="s">
        <v>335</v>
      </c>
      <c r="I144" s="85" t="s">
        <v>335</v>
      </c>
      <c r="J144" s="85" t="s">
        <v>120</v>
      </c>
      <c r="K144" s="85" t="s">
        <v>308</v>
      </c>
      <c r="L144" s="88" t="s">
        <v>309</v>
      </c>
      <c r="M144" s="84" t="str" cm="1">
        <f t="array" ref="M144:O144">_xlfn.TEXTSPLIT(_xlfn.CONCAT(P144,",",P144,",",IF(P144="N/A","Automatisk bedömning","")),",")</f>
        <v>N/A</v>
      </c>
      <c r="N144" s="137" t="str">
        <v>N/A</v>
      </c>
      <c r="O144" s="91" t="str">
        <v>Automatisk bedömning</v>
      </c>
      <c r="P144" s="85" t="str">
        <f t="shared" si="7"/>
        <v>N/A</v>
      </c>
      <c r="Q144" s="125" t="b">
        <f>IF(ISNUMBER(SEARCH('Steg 0'!$C$3,K144)),TRUE,FALSE)</f>
        <v>0</v>
      </c>
      <c r="R144" t="b">
        <f>IF(ISNUMBER(SEARCH('Steg 1'!$J$3,F144)),TRUE,FALSE)</f>
        <v>0</v>
      </c>
      <c r="S144" t="b">
        <f>IF(ISNUMBER(SEARCH('Steg 1'!$K$3,G144)),TRUE,FALSE)</f>
        <v>0</v>
      </c>
      <c r="T144" t="b">
        <f>IF(ISNUMBER(SEARCH('Steg 1'!$L$3,H144)),TRUE,FALSE)</f>
        <v>0</v>
      </c>
      <c r="U144" t="b">
        <f>IF(ISNUMBER(SEARCH('Steg 1'!$M$3,I144)),TRUE,FALSE)</f>
        <v>0</v>
      </c>
      <c r="V144" t="b">
        <f>IF(AND('Steg 0'!$C$7="Nej",J144="Ja"),FALSE,TRUE)</f>
        <v>1</v>
      </c>
      <c r="W144" t="b">
        <f>IF(AND(L144="Ja",'Steg 0'!$C$12&lt;&gt;"GDPR"),FALSE,TRUE)</f>
        <v>1</v>
      </c>
    </row>
    <row r="145" spans="1:23" ht="46">
      <c r="A145" s="92" t="s">
        <v>783</v>
      </c>
      <c r="B145" s="93" t="s">
        <v>760</v>
      </c>
      <c r="C145" s="94" t="s">
        <v>780</v>
      </c>
      <c r="D145" s="94" t="s">
        <v>784</v>
      </c>
      <c r="E145" s="94" t="s">
        <v>785</v>
      </c>
      <c r="F145" s="85">
        <v>3.4</v>
      </c>
      <c r="G145" s="85">
        <v>3.4</v>
      </c>
      <c r="H145" s="85">
        <v>3.4</v>
      </c>
      <c r="I145" s="85" t="s">
        <v>335</v>
      </c>
      <c r="J145" s="85" t="s">
        <v>120</v>
      </c>
      <c r="K145" s="85" t="s">
        <v>308</v>
      </c>
      <c r="L145" s="88" t="s">
        <v>309</v>
      </c>
      <c r="M145" s="84" t="str" cm="1">
        <f t="array" ref="M145:O145">_xlfn.TEXTSPLIT(_xlfn.CONCAT(P145,",",P145,",",IF(P145="N/A","Automatisk bedömning","")),",")</f>
        <v>N/A</v>
      </c>
      <c r="N145" s="137" t="str">
        <v>N/A</v>
      </c>
      <c r="O145" s="88" t="str">
        <v>Automatisk bedömning</v>
      </c>
      <c r="P145" s="85" t="str">
        <f t="shared" si="7"/>
        <v>N/A</v>
      </c>
      <c r="Q145" s="125" t="b">
        <f>IF(ISNUMBER(SEARCH('Steg 0'!$C$3,K145)),TRUE,FALSE)</f>
        <v>0</v>
      </c>
      <c r="R145" t="b">
        <f>IF(ISNUMBER(SEARCH('Steg 1'!$J$3,F145)),TRUE,FALSE)</f>
        <v>1</v>
      </c>
      <c r="S145" t="b">
        <f>IF(ISNUMBER(SEARCH('Steg 1'!$K$3,G145)),TRUE,FALSE)</f>
        <v>1</v>
      </c>
      <c r="T145" t="b">
        <f>IF(ISNUMBER(SEARCH('Steg 1'!$L$3,H145)),TRUE,FALSE)</f>
        <v>1</v>
      </c>
      <c r="U145" t="b">
        <f>IF(ISNUMBER(SEARCH('Steg 1'!$M$3,I145)),TRUE,FALSE)</f>
        <v>0</v>
      </c>
      <c r="V145" t="b">
        <f>IF(AND('Steg 0'!$C$7="Nej",J145="Ja"),FALSE,TRUE)</f>
        <v>1</v>
      </c>
      <c r="W145" t="b">
        <f>IF(AND(L145="Ja",'Steg 0'!$C$12&lt;&gt;"GDPR"),FALSE,TRUE)</f>
        <v>1</v>
      </c>
    </row>
    <row r="146" spans="1:23" ht="46">
      <c r="A146" s="92" t="s">
        <v>786</v>
      </c>
      <c r="B146" s="93" t="s">
        <v>760</v>
      </c>
      <c r="C146" s="94" t="s">
        <v>780</v>
      </c>
      <c r="D146" s="94" t="s">
        <v>787</v>
      </c>
      <c r="E146" s="94" t="s">
        <v>788</v>
      </c>
      <c r="F146" s="85" t="s">
        <v>335</v>
      </c>
      <c r="G146" s="85" t="s">
        <v>335</v>
      </c>
      <c r="H146" s="85" t="s">
        <v>335</v>
      </c>
      <c r="I146" s="85" t="s">
        <v>335</v>
      </c>
      <c r="J146" s="85" t="s">
        <v>117</v>
      </c>
      <c r="K146" s="85" t="s">
        <v>308</v>
      </c>
      <c r="L146" s="88" t="s">
        <v>309</v>
      </c>
      <c r="M146" s="84" t="str" cm="1">
        <f t="array" ref="M146:O146">_xlfn.TEXTSPLIT(_xlfn.CONCAT(P146,",",P146,",",IF(P146="N/A","Automatisk bedömning","")),",")</f>
        <v>N/A</v>
      </c>
      <c r="N146" s="137" t="str">
        <v>N/A</v>
      </c>
      <c r="O146" s="91" t="str">
        <v>Automatisk bedömning</v>
      </c>
      <c r="P146" s="85" t="str">
        <f t="shared" si="7"/>
        <v>N/A</v>
      </c>
      <c r="Q146" s="125" t="b">
        <f>IF(ISNUMBER(SEARCH('Steg 0'!$C$3,K146)),TRUE,FALSE)</f>
        <v>0</v>
      </c>
      <c r="R146" t="b">
        <f>IF(ISNUMBER(SEARCH('Steg 1'!$J$3,F146)),TRUE,FALSE)</f>
        <v>0</v>
      </c>
      <c r="S146" t="b">
        <f>IF(ISNUMBER(SEARCH('Steg 1'!$K$3,G146)),TRUE,FALSE)</f>
        <v>0</v>
      </c>
      <c r="T146" t="b">
        <f>IF(ISNUMBER(SEARCH('Steg 1'!$L$3,H146)),TRUE,FALSE)</f>
        <v>0</v>
      </c>
      <c r="U146" t="b">
        <f>IF(ISNUMBER(SEARCH('Steg 1'!$M$3,I146)),TRUE,FALSE)</f>
        <v>0</v>
      </c>
      <c r="V146" t="b">
        <f>IF(AND('Steg 0'!$C$7="Nej",J146="Ja"),FALSE,TRUE)</f>
        <v>1</v>
      </c>
      <c r="W146" t="b">
        <f>IF(AND(L146="Ja",'Steg 0'!$C$12&lt;&gt;"GDPR"),FALSE,TRUE)</f>
        <v>1</v>
      </c>
    </row>
    <row r="147" spans="1:23" ht="138">
      <c r="A147" s="92" t="s">
        <v>789</v>
      </c>
      <c r="B147" s="93" t="s">
        <v>760</v>
      </c>
      <c r="C147" s="94" t="s">
        <v>790</v>
      </c>
      <c r="D147" s="94" t="s">
        <v>791</v>
      </c>
      <c r="E147" s="94" t="s">
        <v>792</v>
      </c>
      <c r="F147" s="85">
        <v>3.4</v>
      </c>
      <c r="G147" s="85" t="s">
        <v>335</v>
      </c>
      <c r="H147" s="85" t="s">
        <v>335</v>
      </c>
      <c r="I147" s="85" t="s">
        <v>335</v>
      </c>
      <c r="J147" s="85" t="s">
        <v>117</v>
      </c>
      <c r="K147" s="85" t="s">
        <v>308</v>
      </c>
      <c r="L147" s="88" t="s">
        <v>309</v>
      </c>
      <c r="M147" s="84" t="str" cm="1">
        <f t="array" ref="M147:O147">_xlfn.TEXTSPLIT(_xlfn.CONCAT(P147,",",P147,",",IF(P147="N/A","Automatisk bedömning","")),",")</f>
        <v>N/A</v>
      </c>
      <c r="N147" s="137" t="str">
        <v>N/A</v>
      </c>
      <c r="O147" s="91" t="str">
        <v>Automatisk bedömning</v>
      </c>
      <c r="P147" s="85" t="str">
        <f t="shared" si="7"/>
        <v>N/A</v>
      </c>
      <c r="Q147" s="125" t="b">
        <f>IF(ISNUMBER(SEARCH('Steg 0'!$C$3,K147)),TRUE,FALSE)</f>
        <v>0</v>
      </c>
      <c r="R147" t="b">
        <f>IF(ISNUMBER(SEARCH('Steg 1'!$J$3,F147)),TRUE,FALSE)</f>
        <v>1</v>
      </c>
      <c r="S147" t="b">
        <f>IF(ISNUMBER(SEARCH('Steg 1'!$K$3,G147)),TRUE,FALSE)</f>
        <v>0</v>
      </c>
      <c r="T147" t="b">
        <f>IF(ISNUMBER(SEARCH('Steg 1'!$L$3,H147)),TRUE,FALSE)</f>
        <v>0</v>
      </c>
      <c r="U147" t="b">
        <f>IF(ISNUMBER(SEARCH('Steg 1'!$M$3,I147)),TRUE,FALSE)</f>
        <v>0</v>
      </c>
      <c r="V147" t="b">
        <f>IF(AND('Steg 0'!$C$7="Nej",J147="Ja"),FALSE,TRUE)</f>
        <v>1</v>
      </c>
      <c r="W147" t="b">
        <f>IF(AND(L147="Ja",'Steg 0'!$C$12&lt;&gt;"GDPR"),FALSE,TRUE)</f>
        <v>1</v>
      </c>
    </row>
    <row r="148" spans="1:23" ht="80.5">
      <c r="A148" s="92" t="s">
        <v>793</v>
      </c>
      <c r="B148" s="93" t="s">
        <v>760</v>
      </c>
      <c r="C148" s="94" t="s">
        <v>527</v>
      </c>
      <c r="D148" s="94" t="s">
        <v>794</v>
      </c>
      <c r="E148" s="83" t="s">
        <v>795</v>
      </c>
      <c r="F148" s="85" t="s">
        <v>314</v>
      </c>
      <c r="G148" s="85" t="s">
        <v>314</v>
      </c>
      <c r="H148" s="85" t="s">
        <v>314</v>
      </c>
      <c r="I148" s="85" t="s">
        <v>314</v>
      </c>
      <c r="J148" s="85" t="s">
        <v>120</v>
      </c>
      <c r="K148" s="85" t="s">
        <v>308</v>
      </c>
      <c r="L148" s="88" t="s">
        <v>309</v>
      </c>
      <c r="M148" s="84" t="str" cm="1">
        <f t="array" ref="M148:O148">_xlfn.TEXTSPLIT(_xlfn.CONCAT(P148,",",P148,",",IF(P148="N/A","Automatisk bedömning","")),",")</f>
        <v>N/A</v>
      </c>
      <c r="N148" s="137" t="str">
        <v>N/A</v>
      </c>
      <c r="O148" s="91" t="str">
        <v>Automatisk bedömning</v>
      </c>
      <c r="P148" s="85" t="str">
        <f t="shared" si="7"/>
        <v>N/A</v>
      </c>
      <c r="Q148" s="125" t="b">
        <f>IF(ISNUMBER(SEARCH('Steg 0'!$C$3,K148)),TRUE,FALSE)</f>
        <v>0</v>
      </c>
      <c r="R148" t="b">
        <f>IF(ISNUMBER(SEARCH('Steg 1'!$J$3,F148)),TRUE,FALSE)</f>
        <v>1</v>
      </c>
      <c r="S148" t="b">
        <f>IF(ISNUMBER(SEARCH('Steg 1'!$K$3,G148)),TRUE,FALSE)</f>
        <v>1</v>
      </c>
      <c r="T148" t="b">
        <f>IF(ISNUMBER(SEARCH('Steg 1'!$L$3,H148)),TRUE,FALSE)</f>
        <v>1</v>
      </c>
      <c r="U148" t="b">
        <f>IF(ISNUMBER(SEARCH('Steg 1'!$M$3,I148)),TRUE,FALSE)</f>
        <v>1</v>
      </c>
      <c r="V148" t="b">
        <f>IF(AND('Steg 0'!$C$7="Nej",J148="Ja"),FALSE,TRUE)</f>
        <v>1</v>
      </c>
      <c r="W148" t="b">
        <f>IF(AND(L148="Ja",'Steg 0'!$C$12&lt;&gt;"GDPR"),FALSE,TRUE)</f>
        <v>1</v>
      </c>
    </row>
    <row r="149" spans="1:23" ht="57.5">
      <c r="A149" s="92" t="s">
        <v>796</v>
      </c>
      <c r="B149" s="93" t="s">
        <v>760</v>
      </c>
      <c r="C149" s="94" t="s">
        <v>797</v>
      </c>
      <c r="D149" s="94" t="s">
        <v>798</v>
      </c>
      <c r="E149" s="94" t="s">
        <v>799</v>
      </c>
      <c r="F149" s="85" t="s">
        <v>335</v>
      </c>
      <c r="G149" s="85" t="s">
        <v>335</v>
      </c>
      <c r="H149" s="85" t="s">
        <v>335</v>
      </c>
      <c r="I149" s="85" t="s">
        <v>335</v>
      </c>
      <c r="J149" s="85" t="s">
        <v>120</v>
      </c>
      <c r="K149" s="85" t="s">
        <v>800</v>
      </c>
      <c r="L149" s="88" t="s">
        <v>309</v>
      </c>
      <c r="M149" s="84" t="str" cm="1">
        <f t="array" ref="M149:O149">_xlfn.TEXTSPLIT(_xlfn.CONCAT(P149,",",P149,",",IF(P149="N/A","Automatisk bedömning","")),",")</f>
        <v>N/A</v>
      </c>
      <c r="N149" s="137" t="str">
        <v>N/A</v>
      </c>
      <c r="O149" s="88" t="str">
        <v>Automatisk bedömning</v>
      </c>
      <c r="P149" s="85" t="str">
        <f t="shared" si="7"/>
        <v>N/A</v>
      </c>
      <c r="Q149" s="125" t="b">
        <f>IF(ISNUMBER(SEARCH('Steg 0'!$C$3,K149)),TRUE,FALSE)</f>
        <v>0</v>
      </c>
      <c r="R149" t="b">
        <f>IF(ISNUMBER(SEARCH('Steg 1'!$J$3,F149)),TRUE,FALSE)</f>
        <v>0</v>
      </c>
      <c r="S149" t="b">
        <f>IF(ISNUMBER(SEARCH('Steg 1'!$K$3,G149)),TRUE,FALSE)</f>
        <v>0</v>
      </c>
      <c r="T149" t="b">
        <f>IF(ISNUMBER(SEARCH('Steg 1'!$L$3,H149)),TRUE,FALSE)</f>
        <v>0</v>
      </c>
      <c r="U149" t="b">
        <f>IF(ISNUMBER(SEARCH('Steg 1'!$M$3,I149)),TRUE,FALSE)</f>
        <v>0</v>
      </c>
      <c r="V149" t="b">
        <f>IF(AND('Steg 0'!$C$7="Nej",J149="Ja"),FALSE,TRUE)</f>
        <v>1</v>
      </c>
      <c r="W149" t="b">
        <f>IF(AND(L149="Ja",'Steg 0'!$C$12&lt;&gt;"GDPR"),FALSE,TRUE)</f>
        <v>1</v>
      </c>
    </row>
    <row r="150" spans="1:23" ht="57.5">
      <c r="A150" s="92" t="s">
        <v>801</v>
      </c>
      <c r="B150" s="93" t="s">
        <v>760</v>
      </c>
      <c r="C150" s="94" t="s">
        <v>802</v>
      </c>
      <c r="D150" s="94" t="s">
        <v>803</v>
      </c>
      <c r="E150" s="94" t="s">
        <v>804</v>
      </c>
      <c r="F150" s="85" t="s">
        <v>335</v>
      </c>
      <c r="G150" s="85" t="s">
        <v>335</v>
      </c>
      <c r="H150" s="85" t="s">
        <v>335</v>
      </c>
      <c r="I150" s="85" t="s">
        <v>335</v>
      </c>
      <c r="J150" s="85" t="s">
        <v>120</v>
      </c>
      <c r="K150" s="85" t="s">
        <v>800</v>
      </c>
      <c r="L150" s="88" t="s">
        <v>309</v>
      </c>
      <c r="M150" s="84" t="str" cm="1">
        <f t="array" ref="M150:O150">_xlfn.TEXTSPLIT(_xlfn.CONCAT(P150,",",P150,",",IF(P150="N/A","Automatisk bedömning","")),",")</f>
        <v>N/A</v>
      </c>
      <c r="N150" s="137" t="str">
        <v>N/A</v>
      </c>
      <c r="O150" s="91" t="str">
        <v>Automatisk bedömning</v>
      </c>
      <c r="P150" s="85" t="str">
        <f t="shared" si="7"/>
        <v>N/A</v>
      </c>
      <c r="Q150" s="125" t="b">
        <f>IF(ISNUMBER(SEARCH('Steg 0'!$C$3,K150)),TRUE,FALSE)</f>
        <v>0</v>
      </c>
      <c r="R150" t="b">
        <f>IF(ISNUMBER(SEARCH('Steg 1'!$J$3,F150)),TRUE,FALSE)</f>
        <v>0</v>
      </c>
      <c r="S150" t="b">
        <f>IF(ISNUMBER(SEARCH('Steg 1'!$K$3,G150)),TRUE,FALSE)</f>
        <v>0</v>
      </c>
      <c r="T150" t="b">
        <f>IF(ISNUMBER(SEARCH('Steg 1'!$L$3,H150)),TRUE,FALSE)</f>
        <v>0</v>
      </c>
      <c r="U150" t="b">
        <f>IF(ISNUMBER(SEARCH('Steg 1'!$M$3,I150)),TRUE,FALSE)</f>
        <v>0</v>
      </c>
      <c r="V150" t="b">
        <f>IF(AND('Steg 0'!$C$7="Nej",J150="Ja"),FALSE,TRUE)</f>
        <v>1</v>
      </c>
      <c r="W150" t="b">
        <f>IF(AND(L150="Ja",'Steg 0'!$C$12&lt;&gt;"GDPR"),FALSE,TRUE)</f>
        <v>1</v>
      </c>
    </row>
    <row r="151" spans="1:23" ht="46">
      <c r="A151" s="92" t="s">
        <v>805</v>
      </c>
      <c r="B151" s="93" t="s">
        <v>806</v>
      </c>
      <c r="C151" s="94" t="s">
        <v>440</v>
      </c>
      <c r="D151" s="94" t="s">
        <v>807</v>
      </c>
      <c r="E151" s="94" t="s">
        <v>808</v>
      </c>
      <c r="F151" s="85" t="s">
        <v>335</v>
      </c>
      <c r="G151" s="85" t="s">
        <v>335</v>
      </c>
      <c r="H151" s="85" t="s">
        <v>335</v>
      </c>
      <c r="I151" s="85" t="s">
        <v>335</v>
      </c>
      <c r="J151" s="85" t="s">
        <v>120</v>
      </c>
      <c r="K151" s="85" t="s">
        <v>308</v>
      </c>
      <c r="L151" s="88" t="s">
        <v>309</v>
      </c>
      <c r="M151" s="84" t="str" cm="1">
        <f t="array" ref="M151:O151">_xlfn.TEXTSPLIT(_xlfn.CONCAT(P151,",",P151,",",IF(P151="N/A","Automatisk bedömning","")),",")</f>
        <v>N/A</v>
      </c>
      <c r="N151" s="137" t="str">
        <v>N/A</v>
      </c>
      <c r="O151" s="91" t="str">
        <v>Automatisk bedömning</v>
      </c>
      <c r="P151" s="85" t="str">
        <f t="shared" si="7"/>
        <v>N/A</v>
      </c>
      <c r="Q151" s="125" t="b">
        <f>IF(ISNUMBER(SEARCH('Steg 0'!$C$3,K151)),TRUE,FALSE)</f>
        <v>0</v>
      </c>
      <c r="R151" t="b">
        <f>IF(ISNUMBER(SEARCH('Steg 1'!$J$3,F151)),TRUE,FALSE)</f>
        <v>0</v>
      </c>
      <c r="S151" t="b">
        <f>IF(ISNUMBER(SEARCH('Steg 1'!$K$3,G151)),TRUE,FALSE)</f>
        <v>0</v>
      </c>
      <c r="T151" t="b">
        <f>IF(ISNUMBER(SEARCH('Steg 1'!$L$3,H151)),TRUE,FALSE)</f>
        <v>0</v>
      </c>
      <c r="U151" t="b">
        <f>IF(ISNUMBER(SEARCH('Steg 1'!$M$3,I151)),TRUE,FALSE)</f>
        <v>0</v>
      </c>
      <c r="V151" t="b">
        <f>IF(AND('Steg 0'!$C$7="Nej",J151="Ja"),FALSE,TRUE)</f>
        <v>1</v>
      </c>
      <c r="W151" t="b">
        <f>IF(AND(L151="Ja",'Steg 0'!$C$12&lt;&gt;"GDPR"),FALSE,TRUE)</f>
        <v>1</v>
      </c>
    </row>
    <row r="152" spans="1:23" ht="126.5">
      <c r="A152" s="86" t="s">
        <v>809</v>
      </c>
      <c r="B152" s="87" t="s">
        <v>810</v>
      </c>
      <c r="C152" s="88" t="s">
        <v>811</v>
      </c>
      <c r="D152" s="88" t="s">
        <v>812</v>
      </c>
      <c r="E152" s="88" t="s">
        <v>813</v>
      </c>
      <c r="F152" s="85" t="s">
        <v>314</v>
      </c>
      <c r="G152" s="85" t="s">
        <v>314</v>
      </c>
      <c r="H152" s="85" t="s">
        <v>314</v>
      </c>
      <c r="I152" s="85" t="s">
        <v>314</v>
      </c>
      <c r="J152" s="85" t="s">
        <v>120</v>
      </c>
      <c r="K152" s="85" t="s">
        <v>308</v>
      </c>
      <c r="L152" s="88" t="s">
        <v>309</v>
      </c>
      <c r="M152" s="84" t="str" cm="1">
        <f t="array" ref="M152:O152">_xlfn.TEXTSPLIT(_xlfn.CONCAT(P152,",",P152,",",IF(P152="N/A","Automatisk bedömning","")),",")</f>
        <v>N/A</v>
      </c>
      <c r="N152" s="137" t="str">
        <v>N/A</v>
      </c>
      <c r="O152" s="88" t="str">
        <v>Automatisk bedömning</v>
      </c>
      <c r="P152" s="85" t="str">
        <f t="shared" si="7"/>
        <v>N/A</v>
      </c>
      <c r="Q152" s="125" t="b">
        <f>IF(ISNUMBER(SEARCH('Steg 0'!$C$3,K152)),TRUE,FALSE)</f>
        <v>0</v>
      </c>
      <c r="R152" t="b">
        <f>IF(ISNUMBER(SEARCH('Steg 1'!$J$3,F152)),TRUE,FALSE)</f>
        <v>1</v>
      </c>
      <c r="S152" t="b">
        <f>IF(ISNUMBER(SEARCH('Steg 1'!$K$3,G152)),TRUE,FALSE)</f>
        <v>1</v>
      </c>
      <c r="T152" t="b">
        <f>IF(ISNUMBER(SEARCH('Steg 1'!$L$3,H152)),TRUE,FALSE)</f>
        <v>1</v>
      </c>
      <c r="U152" t="b">
        <f>IF(ISNUMBER(SEARCH('Steg 1'!$M$3,I152)),TRUE,FALSE)</f>
        <v>1</v>
      </c>
      <c r="V152" t="b">
        <f>IF(AND('Steg 0'!$C$7="Nej",J152="Ja"),FALSE,TRUE)</f>
        <v>1</v>
      </c>
      <c r="W152" t="b">
        <f>IF(AND(L152="Ja",'Steg 0'!$C$12&lt;&gt;"GDPR"),FALSE,TRUE)</f>
        <v>1</v>
      </c>
    </row>
    <row r="153" spans="1:23" ht="69">
      <c r="A153" s="89" t="s">
        <v>814</v>
      </c>
      <c r="B153" s="90" t="s">
        <v>810</v>
      </c>
      <c r="C153" s="91" t="s">
        <v>811</v>
      </c>
      <c r="D153" s="91" t="s">
        <v>815</v>
      </c>
      <c r="E153" s="91" t="s">
        <v>816</v>
      </c>
      <c r="F153" s="85" t="s">
        <v>335</v>
      </c>
      <c r="G153" s="85" t="s">
        <v>314</v>
      </c>
      <c r="H153" s="85" t="s">
        <v>314</v>
      </c>
      <c r="I153" s="85" t="s">
        <v>335</v>
      </c>
      <c r="J153" s="85" t="s">
        <v>120</v>
      </c>
      <c r="K153" s="85" t="s">
        <v>308</v>
      </c>
      <c r="L153" s="88" t="s">
        <v>309</v>
      </c>
      <c r="M153" s="84" t="str" cm="1">
        <f t="array" ref="M153:O153">_xlfn.TEXTSPLIT(_xlfn.CONCAT(P153,",",P153,",",IF(P153="N/A","Automatisk bedömning","")),",")</f>
        <v>N/A</v>
      </c>
      <c r="N153" s="137" t="str">
        <v>N/A</v>
      </c>
      <c r="O153" s="91" t="str">
        <v>Automatisk bedömning</v>
      </c>
      <c r="P153" s="85" t="str">
        <f t="shared" si="7"/>
        <v>N/A</v>
      </c>
      <c r="Q153" s="125" t="b">
        <f>IF(ISNUMBER(SEARCH('Steg 0'!$C$3,K153)),TRUE,FALSE)</f>
        <v>0</v>
      </c>
      <c r="R153" t="b">
        <f>IF(ISNUMBER(SEARCH('Steg 1'!$J$3,F153)),TRUE,FALSE)</f>
        <v>0</v>
      </c>
      <c r="S153" t="b">
        <f>IF(ISNUMBER(SEARCH('Steg 1'!$K$3,G153)),TRUE,FALSE)</f>
        <v>1</v>
      </c>
      <c r="T153" t="b">
        <f>IF(ISNUMBER(SEARCH('Steg 1'!$L$3,H153)),TRUE,FALSE)</f>
        <v>1</v>
      </c>
      <c r="U153" t="b">
        <f>IF(ISNUMBER(SEARCH('Steg 1'!$M$3,I153)),TRUE,FALSE)</f>
        <v>0</v>
      </c>
      <c r="V153" t="b">
        <f>IF(AND('Steg 0'!$C$7="Nej",J153="Ja"),FALSE,TRUE)</f>
        <v>1</v>
      </c>
      <c r="W153" t="b">
        <f>IF(AND(L153="Ja",'Steg 0'!$C$12&lt;&gt;"GDPR"),FALSE,TRUE)</f>
        <v>1</v>
      </c>
    </row>
    <row r="154" spans="1:23" ht="69">
      <c r="A154" s="86" t="s">
        <v>817</v>
      </c>
      <c r="B154" s="87" t="s">
        <v>810</v>
      </c>
      <c r="C154" s="88" t="s">
        <v>811</v>
      </c>
      <c r="D154" s="88" t="s">
        <v>815</v>
      </c>
      <c r="E154" s="88" t="s">
        <v>818</v>
      </c>
      <c r="F154" s="85" t="s">
        <v>335</v>
      </c>
      <c r="G154" s="85" t="s">
        <v>335</v>
      </c>
      <c r="H154" s="85" t="s">
        <v>335</v>
      </c>
      <c r="I154" s="85" t="s">
        <v>335</v>
      </c>
      <c r="J154" s="85" t="s">
        <v>120</v>
      </c>
      <c r="K154" s="85" t="s">
        <v>308</v>
      </c>
      <c r="L154" s="88" t="s">
        <v>309</v>
      </c>
      <c r="M154" s="84" t="str" cm="1">
        <f t="array" ref="M154:O154">_xlfn.TEXTSPLIT(_xlfn.CONCAT(P154,",",P154,",",IF(P154="N/A","Automatisk bedömning","")),",")</f>
        <v>N/A</v>
      </c>
      <c r="N154" s="137" t="str">
        <v>N/A</v>
      </c>
      <c r="O154" s="88" t="str">
        <v>Automatisk bedömning</v>
      </c>
      <c r="P154" s="85" t="str">
        <f t="shared" si="7"/>
        <v>N/A</v>
      </c>
      <c r="Q154" s="125" t="b">
        <f>IF(ISNUMBER(SEARCH('Steg 0'!$C$3,K154)),TRUE,FALSE)</f>
        <v>0</v>
      </c>
      <c r="R154" t="b">
        <f>IF(ISNUMBER(SEARCH('Steg 1'!$J$3,F154)),TRUE,FALSE)</f>
        <v>0</v>
      </c>
      <c r="S154" t="b">
        <f>IF(ISNUMBER(SEARCH('Steg 1'!$K$3,G154)),TRUE,FALSE)</f>
        <v>0</v>
      </c>
      <c r="T154" t="b">
        <f>IF(ISNUMBER(SEARCH('Steg 1'!$L$3,H154)),TRUE,FALSE)</f>
        <v>0</v>
      </c>
      <c r="U154" t="b">
        <f>IF(ISNUMBER(SEARCH('Steg 1'!$M$3,I154)),TRUE,FALSE)</f>
        <v>0</v>
      </c>
      <c r="V154" t="b">
        <f>IF(AND('Steg 0'!$C$7="Nej",J154="Ja"),FALSE,TRUE)</f>
        <v>1</v>
      </c>
      <c r="W154" t="b">
        <f>IF(AND(L154="Ja",'Steg 0'!$C$12&lt;&gt;"GDPR"),FALSE,TRUE)</f>
        <v>1</v>
      </c>
    </row>
    <row r="155" spans="1:23" ht="80.5">
      <c r="A155" s="86" t="s">
        <v>819</v>
      </c>
      <c r="B155" s="87" t="s">
        <v>820</v>
      </c>
      <c r="C155" s="88" t="s">
        <v>821</v>
      </c>
      <c r="D155" s="88" t="s">
        <v>822</v>
      </c>
      <c r="E155" s="88" t="s">
        <v>823</v>
      </c>
      <c r="F155" s="85" t="s">
        <v>335</v>
      </c>
      <c r="G155" s="85" t="s">
        <v>335</v>
      </c>
      <c r="H155" s="85" t="s">
        <v>335</v>
      </c>
      <c r="I155" s="85" t="s">
        <v>335</v>
      </c>
      <c r="J155" s="88" t="s">
        <v>117</v>
      </c>
      <c r="K155" s="85" t="s">
        <v>308</v>
      </c>
      <c r="L155" s="88" t="s">
        <v>309</v>
      </c>
      <c r="M155" s="84" t="str" cm="1">
        <f t="array" ref="M155:O155">_xlfn.TEXTSPLIT(_xlfn.CONCAT(P155,",",P155,",",IF(P155="N/A","Automatisk bedömning","")),",")</f>
        <v>N/A</v>
      </c>
      <c r="N155" s="137" t="str">
        <v>N/A</v>
      </c>
      <c r="O155" s="88" t="str">
        <v>Automatisk bedömning</v>
      </c>
      <c r="P155" s="85" t="str">
        <f t="shared" si="7"/>
        <v>N/A</v>
      </c>
      <c r="Q155" s="125" t="b">
        <f>IF(ISNUMBER(SEARCH('Steg 0'!$C$3,K155)),TRUE,FALSE)</f>
        <v>0</v>
      </c>
      <c r="R155" t="b">
        <f>IF(ISNUMBER(SEARCH('Steg 1'!$J$3,F155)),TRUE,FALSE)</f>
        <v>0</v>
      </c>
      <c r="S155" t="b">
        <f>IF(ISNUMBER(SEARCH('Steg 1'!$K$3,G155)),TRUE,FALSE)</f>
        <v>0</v>
      </c>
      <c r="T155" t="b">
        <f>IF(ISNUMBER(SEARCH('Steg 1'!$L$3,H155)),TRUE,FALSE)</f>
        <v>0</v>
      </c>
      <c r="U155" t="b">
        <f>IF(ISNUMBER(SEARCH('Steg 1'!$M$3,I155)),TRUE,FALSE)</f>
        <v>0</v>
      </c>
      <c r="V155" t="b">
        <f>IF(AND('Steg 0'!$C$7="Nej",J155="Ja"),FALSE,TRUE)</f>
        <v>1</v>
      </c>
      <c r="W155" t="b">
        <f>IF(AND(L155="Ja",'Steg 0'!$C$12&lt;&gt;"GDPR"),FALSE,TRUE)</f>
        <v>1</v>
      </c>
    </row>
    <row r="156" spans="1:23" ht="218.5">
      <c r="A156" s="89" t="s">
        <v>824</v>
      </c>
      <c r="B156" s="90" t="s">
        <v>820</v>
      </c>
      <c r="C156" s="91" t="s">
        <v>821</v>
      </c>
      <c r="D156" s="91" t="s">
        <v>825</v>
      </c>
      <c r="E156" s="91" t="s">
        <v>826</v>
      </c>
      <c r="F156" s="91">
        <v>3.4</v>
      </c>
      <c r="G156" s="91" t="s">
        <v>335</v>
      </c>
      <c r="H156" s="91" t="s">
        <v>335</v>
      </c>
      <c r="I156" s="91" t="s">
        <v>335</v>
      </c>
      <c r="J156" s="91" t="s">
        <v>120</v>
      </c>
      <c r="K156" s="88" t="s">
        <v>418</v>
      </c>
      <c r="L156" s="91" t="s">
        <v>309</v>
      </c>
      <c r="M156" s="84" t="str" cm="1">
        <f t="array" ref="M156:O156">_xlfn.TEXTSPLIT(_xlfn.CONCAT(P156,",",P156,",",IF(P156="N/A","Automatisk bedömning","")),",")</f>
        <v>N/A</v>
      </c>
      <c r="N156" s="137" t="str">
        <v>N/A</v>
      </c>
      <c r="O156" s="91" t="str">
        <v>Automatisk bedömning</v>
      </c>
      <c r="P156" s="85" t="str">
        <f t="shared" si="7"/>
        <v>N/A</v>
      </c>
      <c r="Q156" s="125" t="b">
        <f>IF(ISNUMBER(SEARCH('Steg 0'!$C$3,K156)),TRUE,FALSE)</f>
        <v>0</v>
      </c>
      <c r="R156" t="b">
        <f>IF(ISNUMBER(SEARCH('Steg 1'!$J$3,F156)),TRUE,FALSE)</f>
        <v>1</v>
      </c>
      <c r="S156" t="b">
        <f>IF(ISNUMBER(SEARCH('Steg 1'!$K$3,G156)),TRUE,FALSE)</f>
        <v>0</v>
      </c>
      <c r="T156" t="b">
        <f>IF(ISNUMBER(SEARCH('Steg 1'!$L$3,H156)),TRUE,FALSE)</f>
        <v>0</v>
      </c>
      <c r="U156" t="b">
        <f>IF(ISNUMBER(SEARCH('Steg 1'!$M$3,I156)),TRUE,FALSE)</f>
        <v>0</v>
      </c>
      <c r="V156" t="b">
        <f>IF(AND('Steg 0'!$C$7="Nej",J156="Ja"),FALSE,TRUE)</f>
        <v>1</v>
      </c>
      <c r="W156" t="b">
        <f>IF(AND(L156="Ja",'Steg 0'!$C$12&lt;&gt;"GDPR"),FALSE,TRUE)</f>
        <v>1</v>
      </c>
    </row>
    <row r="157" spans="1:23" ht="409.5">
      <c r="A157" s="86" t="s">
        <v>827</v>
      </c>
      <c r="B157" s="87" t="s">
        <v>820</v>
      </c>
      <c r="C157" s="88" t="s">
        <v>821</v>
      </c>
      <c r="D157" s="88" t="s">
        <v>828</v>
      </c>
      <c r="E157" s="88" t="s">
        <v>829</v>
      </c>
      <c r="F157" s="85" t="s">
        <v>335</v>
      </c>
      <c r="G157" s="85" t="s">
        <v>335</v>
      </c>
      <c r="H157" s="85" t="s">
        <v>335</v>
      </c>
      <c r="I157" s="85" t="s">
        <v>335</v>
      </c>
      <c r="J157" s="88" t="s">
        <v>120</v>
      </c>
      <c r="K157" s="85" t="s">
        <v>308</v>
      </c>
      <c r="L157" s="88" t="s">
        <v>309</v>
      </c>
      <c r="M157" s="84" t="str" cm="1">
        <f t="array" ref="M157:O157">_xlfn.TEXTSPLIT(_xlfn.CONCAT(P157,",",P157,",",IF(P157="N/A","Automatisk bedömning","")),",")</f>
        <v>N/A</v>
      </c>
      <c r="N157" s="137" t="str">
        <v>N/A</v>
      </c>
      <c r="O157" s="88" t="str">
        <v>Automatisk bedömning</v>
      </c>
      <c r="P157" s="85" t="str">
        <f t="shared" si="7"/>
        <v>N/A</v>
      </c>
      <c r="Q157" s="125" t="b">
        <f>IF(ISNUMBER(SEARCH('Steg 0'!$C$3,K157)),TRUE,FALSE)</f>
        <v>0</v>
      </c>
      <c r="R157" t="b">
        <f>IF(ISNUMBER(SEARCH('Steg 1'!$J$3,F157)),TRUE,FALSE)</f>
        <v>0</v>
      </c>
      <c r="S157" t="b">
        <f>IF(ISNUMBER(SEARCH('Steg 1'!$K$3,G157)),TRUE,FALSE)</f>
        <v>0</v>
      </c>
      <c r="T157" t="b">
        <f>IF(ISNUMBER(SEARCH('Steg 1'!$L$3,H157)),TRUE,FALSE)</f>
        <v>0</v>
      </c>
      <c r="U157" t="b">
        <f>IF(ISNUMBER(SEARCH('Steg 1'!$M$3,I157)),TRUE,FALSE)</f>
        <v>0</v>
      </c>
      <c r="V157" t="b">
        <f>IF(AND('Steg 0'!$C$7="Nej",J157="Ja"),FALSE,TRUE)</f>
        <v>1</v>
      </c>
      <c r="W157" t="b">
        <f>IF(AND(L157="Ja",'Steg 0'!$C$12&lt;&gt;"GDPR"),FALSE,TRUE)</f>
        <v>1</v>
      </c>
    </row>
    <row r="158" spans="1:23" ht="80.5">
      <c r="A158" s="89" t="s">
        <v>830</v>
      </c>
      <c r="B158" s="90" t="s">
        <v>820</v>
      </c>
      <c r="C158" s="91" t="s">
        <v>821</v>
      </c>
      <c r="D158" s="91" t="s">
        <v>831</v>
      </c>
      <c r="E158" s="91" t="s">
        <v>832</v>
      </c>
      <c r="F158" s="85" t="s">
        <v>335</v>
      </c>
      <c r="G158" s="85" t="s">
        <v>335</v>
      </c>
      <c r="H158" s="85" t="s">
        <v>335</v>
      </c>
      <c r="I158" s="85" t="s">
        <v>335</v>
      </c>
      <c r="J158" s="88" t="s">
        <v>120</v>
      </c>
      <c r="K158" s="88" t="s">
        <v>418</v>
      </c>
      <c r="L158" s="88" t="s">
        <v>309</v>
      </c>
      <c r="M158" s="84" t="str" cm="1">
        <f t="array" ref="M158:O158">_xlfn.TEXTSPLIT(_xlfn.CONCAT(P158,",",P158,",",IF(P158="N/A","Automatisk bedömning","")),",")</f>
        <v>N/A</v>
      </c>
      <c r="N158" s="137" t="str">
        <v>N/A</v>
      </c>
      <c r="O158" s="91" t="str">
        <v>Automatisk bedömning</v>
      </c>
      <c r="P158" s="85" t="str">
        <f t="shared" si="7"/>
        <v>N/A</v>
      </c>
      <c r="Q158" s="125" t="b">
        <f>IF(ISNUMBER(SEARCH('Steg 0'!$C$3,K158)),TRUE,FALSE)</f>
        <v>0</v>
      </c>
      <c r="R158" t="b">
        <f>IF(ISNUMBER(SEARCH('Steg 1'!$J$3,F158)),TRUE,FALSE)</f>
        <v>0</v>
      </c>
      <c r="S158" t="b">
        <f>IF(ISNUMBER(SEARCH('Steg 1'!$K$3,G158)),TRUE,FALSE)</f>
        <v>0</v>
      </c>
      <c r="T158" t="b">
        <f>IF(ISNUMBER(SEARCH('Steg 1'!$L$3,H158)),TRUE,FALSE)</f>
        <v>0</v>
      </c>
      <c r="U158" t="b">
        <f>IF(ISNUMBER(SEARCH('Steg 1'!$M$3,I158)),TRUE,FALSE)</f>
        <v>0</v>
      </c>
      <c r="V158" t="b">
        <f>IF(AND('Steg 0'!$C$7="Nej",J158="Ja"),FALSE,TRUE)</f>
        <v>1</v>
      </c>
      <c r="W158" t="b">
        <f>IF(AND(L158="Ja",'Steg 0'!$C$12&lt;&gt;"GDPR"),FALSE,TRUE)</f>
        <v>1</v>
      </c>
    </row>
    <row r="159" spans="1:23" ht="69">
      <c r="A159" s="86" t="s">
        <v>833</v>
      </c>
      <c r="B159" s="87" t="s">
        <v>820</v>
      </c>
      <c r="C159" s="88" t="s">
        <v>821</v>
      </c>
      <c r="D159" s="88" t="s">
        <v>834</v>
      </c>
      <c r="E159" s="88" t="s">
        <v>835</v>
      </c>
      <c r="F159" s="85">
        <v>4</v>
      </c>
      <c r="G159" s="85">
        <v>4</v>
      </c>
      <c r="H159" s="85" t="s">
        <v>335</v>
      </c>
      <c r="I159" s="85" t="s">
        <v>335</v>
      </c>
      <c r="J159" s="88" t="s">
        <v>120</v>
      </c>
      <c r="K159" s="85" t="s">
        <v>308</v>
      </c>
      <c r="L159" s="88" t="s">
        <v>309</v>
      </c>
      <c r="M159" s="84" t="str" cm="1">
        <f t="array" ref="M159:O159">_xlfn.TEXTSPLIT(_xlfn.CONCAT(P159,",",P159,",",IF(P159="N/A","Automatisk bedömning","")),",")</f>
        <v>N/A</v>
      </c>
      <c r="N159" s="137" t="str">
        <v>N/A</v>
      </c>
      <c r="O159" s="88" t="str">
        <v>Automatisk bedömning</v>
      </c>
      <c r="P159" s="85" t="str">
        <f t="shared" si="7"/>
        <v>N/A</v>
      </c>
      <c r="Q159" s="125" t="b">
        <f>IF(ISNUMBER(SEARCH('Steg 0'!$C$3,K159)),TRUE,FALSE)</f>
        <v>0</v>
      </c>
      <c r="R159" t="b">
        <f>IF(ISNUMBER(SEARCH('Steg 1'!$J$3,F159)),TRUE,FALSE)</f>
        <v>1</v>
      </c>
      <c r="S159" t="b">
        <f>IF(ISNUMBER(SEARCH('Steg 1'!$K$3,G159)),TRUE,FALSE)</f>
        <v>0</v>
      </c>
      <c r="T159" t="b">
        <f>IF(ISNUMBER(SEARCH('Steg 1'!$L$3,H159)),TRUE,FALSE)</f>
        <v>0</v>
      </c>
      <c r="U159" t="b">
        <f>IF(ISNUMBER(SEARCH('Steg 1'!$M$3,I159)),TRUE,FALSE)</f>
        <v>0</v>
      </c>
      <c r="V159" t="b">
        <f>IF(AND('Steg 0'!$C$7="Nej",J159="Ja"),FALSE,TRUE)</f>
        <v>1</v>
      </c>
      <c r="W159" t="b">
        <f>IF(AND(L159="Ja",'Steg 0'!$C$12&lt;&gt;"GDPR"),FALSE,TRUE)</f>
        <v>1</v>
      </c>
    </row>
    <row r="160" spans="1:23" ht="69">
      <c r="A160" s="89" t="s">
        <v>836</v>
      </c>
      <c r="B160" s="90" t="s">
        <v>820</v>
      </c>
      <c r="C160" s="91" t="s">
        <v>821</v>
      </c>
      <c r="D160" s="91" t="s">
        <v>834</v>
      </c>
      <c r="E160" s="91" t="s">
        <v>837</v>
      </c>
      <c r="F160" s="85">
        <v>4</v>
      </c>
      <c r="G160" s="85" t="s">
        <v>335</v>
      </c>
      <c r="H160" s="85" t="s">
        <v>335</v>
      </c>
      <c r="I160" s="85" t="s">
        <v>335</v>
      </c>
      <c r="J160" s="88" t="s">
        <v>120</v>
      </c>
      <c r="K160" s="85" t="s">
        <v>308</v>
      </c>
      <c r="L160" s="88" t="s">
        <v>309</v>
      </c>
      <c r="M160" s="84" t="str" cm="1">
        <f t="array" ref="M160:O160">_xlfn.TEXTSPLIT(_xlfn.CONCAT(P160,",",P160,",",IF(P160="N/A","Automatisk bedömning","")),",")</f>
        <v>N/A</v>
      </c>
      <c r="N160" s="137" t="str">
        <v>N/A</v>
      </c>
      <c r="O160" s="91" t="str">
        <v>Automatisk bedömning</v>
      </c>
      <c r="P160" s="85" t="str">
        <f t="shared" si="7"/>
        <v>N/A</v>
      </c>
      <c r="Q160" s="125" t="b">
        <f>IF(ISNUMBER(SEARCH('Steg 0'!$C$3,K160)),TRUE,FALSE)</f>
        <v>0</v>
      </c>
      <c r="R160" t="b">
        <f>IF(ISNUMBER(SEARCH('Steg 1'!$J$3,F160)),TRUE,FALSE)</f>
        <v>1</v>
      </c>
      <c r="S160" t="b">
        <f>IF(ISNUMBER(SEARCH('Steg 1'!$K$3,G160)),TRUE,FALSE)</f>
        <v>0</v>
      </c>
      <c r="T160" t="b">
        <f>IF(ISNUMBER(SEARCH('Steg 1'!$L$3,H160)),TRUE,FALSE)</f>
        <v>0</v>
      </c>
      <c r="U160" t="b">
        <f>IF(ISNUMBER(SEARCH('Steg 1'!$M$3,I160)),TRUE,FALSE)</f>
        <v>0</v>
      </c>
      <c r="V160" t="b">
        <f>IF(AND('Steg 0'!$C$7="Nej",J160="Ja"),FALSE,TRUE)</f>
        <v>1</v>
      </c>
      <c r="W160" t="b">
        <f>IF(AND(L160="Ja",'Steg 0'!$C$12&lt;&gt;"GDPR"),FALSE,TRUE)</f>
        <v>1</v>
      </c>
    </row>
    <row r="161" spans="1:23" ht="69">
      <c r="A161" s="89" t="s">
        <v>838</v>
      </c>
      <c r="B161" s="90" t="s">
        <v>820</v>
      </c>
      <c r="C161" s="91" t="s">
        <v>821</v>
      </c>
      <c r="D161" s="91" t="s">
        <v>834</v>
      </c>
      <c r="E161" s="91" t="s">
        <v>839</v>
      </c>
      <c r="F161" s="85" t="s">
        <v>314</v>
      </c>
      <c r="G161" s="85" t="s">
        <v>314</v>
      </c>
      <c r="H161" s="85" t="s">
        <v>314</v>
      </c>
      <c r="I161" s="85" t="s">
        <v>314</v>
      </c>
      <c r="J161" s="88" t="s">
        <v>120</v>
      </c>
      <c r="K161" s="88" t="s">
        <v>418</v>
      </c>
      <c r="L161" s="88" t="s">
        <v>309</v>
      </c>
      <c r="M161" s="84" t="str" cm="1">
        <f t="array" ref="M161:O161">_xlfn.TEXTSPLIT(_xlfn.CONCAT(P161,",",P161,",",IF(P161="N/A","Automatisk bedömning","")),",")</f>
        <v>N/A</v>
      </c>
      <c r="N161" s="137" t="str">
        <v>N/A</v>
      </c>
      <c r="O161" s="91" t="str">
        <v>Automatisk bedömning</v>
      </c>
      <c r="P161" s="85" t="str">
        <f t="shared" si="7"/>
        <v>N/A</v>
      </c>
      <c r="Q161" s="125" t="b">
        <f>IF(ISNUMBER(SEARCH('Steg 0'!$C$3,K161)),TRUE,FALSE)</f>
        <v>0</v>
      </c>
      <c r="R161" t="b">
        <f>IF(ISNUMBER(SEARCH('Steg 1'!$J$3,F161)),TRUE,FALSE)</f>
        <v>1</v>
      </c>
      <c r="S161" t="b">
        <f>IF(ISNUMBER(SEARCH('Steg 1'!$K$3,G161)),TRUE,FALSE)</f>
        <v>1</v>
      </c>
      <c r="T161" t="b">
        <f>IF(ISNUMBER(SEARCH('Steg 1'!$L$3,H161)),TRUE,FALSE)</f>
        <v>1</v>
      </c>
      <c r="U161" t="b">
        <f>IF(ISNUMBER(SEARCH('Steg 1'!$M$3,I161)),TRUE,FALSE)</f>
        <v>1</v>
      </c>
      <c r="V161" t="b">
        <f>IF(AND('Steg 0'!$C$7="Nej",J161="Ja"),FALSE,TRUE)</f>
        <v>1</v>
      </c>
      <c r="W161" t="b">
        <f>IF(AND(L161="Ja",'Steg 0'!$C$12&lt;&gt;"GDPR"),FALSE,TRUE)</f>
        <v>1</v>
      </c>
    </row>
    <row r="162" spans="1:23" ht="57.5">
      <c r="A162" s="86" t="s">
        <v>840</v>
      </c>
      <c r="B162" s="87" t="s">
        <v>820</v>
      </c>
      <c r="C162" s="88" t="s">
        <v>821</v>
      </c>
      <c r="D162" s="88" t="s">
        <v>841</v>
      </c>
      <c r="E162" s="88" t="s">
        <v>842</v>
      </c>
      <c r="F162" s="85" t="s">
        <v>314</v>
      </c>
      <c r="G162" s="85" t="s">
        <v>314</v>
      </c>
      <c r="H162" s="85" t="s">
        <v>314</v>
      </c>
      <c r="I162" s="85" t="s">
        <v>314</v>
      </c>
      <c r="J162" s="88" t="s">
        <v>120</v>
      </c>
      <c r="K162" s="88" t="s">
        <v>418</v>
      </c>
      <c r="L162" s="88" t="s">
        <v>309</v>
      </c>
      <c r="M162" s="84" t="str" cm="1">
        <f t="array" ref="M162:O162">_xlfn.TEXTSPLIT(_xlfn.CONCAT(P162,",",P162,",",IF(P162="N/A","Automatisk bedömning","")),",")</f>
        <v>N/A</v>
      </c>
      <c r="N162" s="137" t="str">
        <v>N/A</v>
      </c>
      <c r="O162" s="88" t="str">
        <v>Automatisk bedömning</v>
      </c>
      <c r="P162" s="85" t="str">
        <f t="shared" si="7"/>
        <v>N/A</v>
      </c>
      <c r="Q162" s="125" t="b">
        <f>IF(ISNUMBER(SEARCH('Steg 0'!$C$3,K162)),TRUE,FALSE)</f>
        <v>0</v>
      </c>
      <c r="R162" t="b">
        <f>IF(ISNUMBER(SEARCH('Steg 1'!$J$3,F162)),TRUE,FALSE)</f>
        <v>1</v>
      </c>
      <c r="S162" t="b">
        <f>IF(ISNUMBER(SEARCH('Steg 1'!$K$3,G162)),TRUE,FALSE)</f>
        <v>1</v>
      </c>
      <c r="T162" t="b">
        <f>IF(ISNUMBER(SEARCH('Steg 1'!$L$3,H162)),TRUE,FALSE)</f>
        <v>1</v>
      </c>
      <c r="U162" t="b">
        <f>IF(ISNUMBER(SEARCH('Steg 1'!$M$3,I162)),TRUE,FALSE)</f>
        <v>1</v>
      </c>
      <c r="V162" t="b">
        <f>IF(AND('Steg 0'!$C$7="Nej",J162="Ja"),FALSE,TRUE)</f>
        <v>1</v>
      </c>
      <c r="W162" t="b">
        <f>IF(AND(L162="Ja",'Steg 0'!$C$12&lt;&gt;"GDPR"),FALSE,TRUE)</f>
        <v>1</v>
      </c>
    </row>
    <row r="163" spans="1:23" ht="345">
      <c r="A163" s="89" t="s">
        <v>843</v>
      </c>
      <c r="B163" s="90" t="s">
        <v>820</v>
      </c>
      <c r="C163" s="91" t="s">
        <v>821</v>
      </c>
      <c r="D163" s="91" t="s">
        <v>844</v>
      </c>
      <c r="E163" s="91" t="s">
        <v>845</v>
      </c>
      <c r="F163" s="85">
        <v>3.4</v>
      </c>
      <c r="G163" s="85">
        <v>3.4</v>
      </c>
      <c r="H163" s="85" t="s">
        <v>335</v>
      </c>
      <c r="I163" s="85" t="s">
        <v>335</v>
      </c>
      <c r="J163" s="88" t="s">
        <v>120</v>
      </c>
      <c r="K163" s="88" t="s">
        <v>418</v>
      </c>
      <c r="L163" s="88" t="s">
        <v>309</v>
      </c>
      <c r="M163" s="84" t="str" cm="1">
        <f t="array" ref="M163:O163">_xlfn.TEXTSPLIT(_xlfn.CONCAT(P163,",",P163,",",IF(P163="N/A","Automatisk bedömning","")),",")</f>
        <v>N/A</v>
      </c>
      <c r="N163" s="137" t="str">
        <v>N/A</v>
      </c>
      <c r="O163" s="91" t="str">
        <v>Automatisk bedömning</v>
      </c>
      <c r="P163" s="85" t="str">
        <f t="shared" si="7"/>
        <v>N/A</v>
      </c>
      <c r="Q163" s="125" t="b">
        <f>IF(ISNUMBER(SEARCH('Steg 0'!$C$3,K163)),TRUE,FALSE)</f>
        <v>0</v>
      </c>
      <c r="R163" t="b">
        <f>IF(ISNUMBER(SEARCH('Steg 1'!$J$3,F163)),TRUE,FALSE)</f>
        <v>1</v>
      </c>
      <c r="S163" t="b">
        <f>IF(ISNUMBER(SEARCH('Steg 1'!$K$3,G163)),TRUE,FALSE)</f>
        <v>1</v>
      </c>
      <c r="T163" t="b">
        <f>IF(ISNUMBER(SEARCH('Steg 1'!$L$3,H163)),TRUE,FALSE)</f>
        <v>0</v>
      </c>
      <c r="U163" t="b">
        <f>IF(ISNUMBER(SEARCH('Steg 1'!$M$3,I163)),TRUE,FALSE)</f>
        <v>0</v>
      </c>
      <c r="V163" t="b">
        <f>IF(AND('Steg 0'!$C$7="Nej",J163="Ja"),FALSE,TRUE)</f>
        <v>1</v>
      </c>
      <c r="W163" t="b">
        <f>IF(AND(L163="Ja",'Steg 0'!$C$12&lt;&gt;"GDPR"),FALSE,TRUE)</f>
        <v>1</v>
      </c>
    </row>
    <row r="164" spans="1:23" ht="345">
      <c r="A164" s="86" t="s">
        <v>846</v>
      </c>
      <c r="B164" s="87" t="s">
        <v>820</v>
      </c>
      <c r="C164" s="88" t="s">
        <v>821</v>
      </c>
      <c r="D164" s="88" t="s">
        <v>844</v>
      </c>
      <c r="E164" s="88" t="s">
        <v>847</v>
      </c>
      <c r="F164" s="85" t="s">
        <v>335</v>
      </c>
      <c r="G164" s="85" t="s">
        <v>335</v>
      </c>
      <c r="H164" s="85" t="s">
        <v>335</v>
      </c>
      <c r="I164" s="85" t="s">
        <v>335</v>
      </c>
      <c r="J164" s="88" t="s">
        <v>120</v>
      </c>
      <c r="K164" s="85" t="s">
        <v>315</v>
      </c>
      <c r="L164" s="88" t="s">
        <v>309</v>
      </c>
      <c r="M164" s="84" t="str" cm="1">
        <f t="array" ref="M164:O164">_xlfn.TEXTSPLIT(_xlfn.CONCAT(P164,",",P164,",",IF(P164="N/A","Automatisk bedömning","")),",")</f>
        <v>N/A</v>
      </c>
      <c r="N164" s="137" t="str">
        <v>N/A</v>
      </c>
      <c r="O164" s="88" t="str">
        <v>Automatisk bedömning</v>
      </c>
      <c r="P164" s="85" t="str">
        <f t="shared" si="7"/>
        <v>N/A</v>
      </c>
      <c r="Q164" s="125" t="b">
        <f>IF(ISNUMBER(SEARCH('Steg 0'!$C$3,K164)),TRUE,FALSE)</f>
        <v>0</v>
      </c>
      <c r="R164" t="b">
        <f>IF(ISNUMBER(SEARCH('Steg 1'!$J$3,F164)),TRUE,FALSE)</f>
        <v>0</v>
      </c>
      <c r="S164" t="b">
        <f>IF(ISNUMBER(SEARCH('Steg 1'!$K$3,G164)),TRUE,FALSE)</f>
        <v>0</v>
      </c>
      <c r="T164" t="b">
        <f>IF(ISNUMBER(SEARCH('Steg 1'!$L$3,H164)),TRUE,FALSE)</f>
        <v>0</v>
      </c>
      <c r="U164" t="b">
        <f>IF(ISNUMBER(SEARCH('Steg 1'!$M$3,I164)),TRUE,FALSE)</f>
        <v>0</v>
      </c>
      <c r="V164" t="b">
        <f>IF(AND('Steg 0'!$C$7="Nej",J164="Ja"),FALSE,TRUE)</f>
        <v>1</v>
      </c>
      <c r="W164" t="b">
        <f>IF(AND(L164="Ja",'Steg 0'!$C$12&lt;&gt;"GDPR"),FALSE,TRUE)</f>
        <v>1</v>
      </c>
    </row>
    <row r="165" spans="1:23" ht="345">
      <c r="A165" s="89" t="s">
        <v>848</v>
      </c>
      <c r="B165" s="90" t="s">
        <v>820</v>
      </c>
      <c r="C165" s="91" t="s">
        <v>821</v>
      </c>
      <c r="D165" s="91" t="s">
        <v>844</v>
      </c>
      <c r="E165" s="91" t="s">
        <v>849</v>
      </c>
      <c r="F165" s="85" t="s">
        <v>335</v>
      </c>
      <c r="G165" s="85" t="s">
        <v>335</v>
      </c>
      <c r="H165" s="85" t="s">
        <v>335</v>
      </c>
      <c r="I165" s="85" t="s">
        <v>335</v>
      </c>
      <c r="J165" s="88" t="s">
        <v>120</v>
      </c>
      <c r="K165" s="85" t="s">
        <v>308</v>
      </c>
      <c r="L165" s="88" t="s">
        <v>309</v>
      </c>
      <c r="M165" s="84" t="str" cm="1">
        <f t="array" ref="M165:O165">_xlfn.TEXTSPLIT(_xlfn.CONCAT(P165,",",P165,",",IF(P165="N/A","Automatisk bedömning","")),",")</f>
        <v>N/A</v>
      </c>
      <c r="N165" s="137" t="str">
        <v>N/A</v>
      </c>
      <c r="O165" s="91" t="str">
        <v>Automatisk bedömning</v>
      </c>
      <c r="P165" s="85" t="str">
        <f t="shared" si="7"/>
        <v>N/A</v>
      </c>
      <c r="Q165" s="125" t="b">
        <f>IF(ISNUMBER(SEARCH('Steg 0'!$C$3,K165)),TRUE,FALSE)</f>
        <v>0</v>
      </c>
      <c r="R165" t="b">
        <f>IF(ISNUMBER(SEARCH('Steg 1'!$J$3,F165)),TRUE,FALSE)</f>
        <v>0</v>
      </c>
      <c r="S165" t="b">
        <f>IF(ISNUMBER(SEARCH('Steg 1'!$K$3,G165)),TRUE,FALSE)</f>
        <v>0</v>
      </c>
      <c r="T165" t="b">
        <f>IF(ISNUMBER(SEARCH('Steg 1'!$L$3,H165)),TRUE,FALSE)</f>
        <v>0</v>
      </c>
      <c r="U165" t="b">
        <f>IF(ISNUMBER(SEARCH('Steg 1'!$M$3,I165)),TRUE,FALSE)</f>
        <v>0</v>
      </c>
      <c r="V165" t="b">
        <f>IF(AND('Steg 0'!$C$7="Nej",J165="Ja"),FALSE,TRUE)</f>
        <v>1</v>
      </c>
      <c r="W165" t="b">
        <f>IF(AND(L165="Ja",'Steg 0'!$C$12&lt;&gt;"GDPR"),FALSE,TRUE)</f>
        <v>1</v>
      </c>
    </row>
    <row r="166" spans="1:23" ht="345">
      <c r="A166" s="86" t="s">
        <v>850</v>
      </c>
      <c r="B166" s="87" t="s">
        <v>820</v>
      </c>
      <c r="C166" s="88" t="s">
        <v>821</v>
      </c>
      <c r="D166" s="88" t="s">
        <v>844</v>
      </c>
      <c r="E166" s="88" t="s">
        <v>851</v>
      </c>
      <c r="F166" s="85" t="s">
        <v>314</v>
      </c>
      <c r="G166" s="85" t="s">
        <v>314</v>
      </c>
      <c r="H166" s="85" t="s">
        <v>314</v>
      </c>
      <c r="I166" s="85" t="s">
        <v>314</v>
      </c>
      <c r="J166" s="88" t="s">
        <v>120</v>
      </c>
      <c r="K166" s="85" t="s">
        <v>308</v>
      </c>
      <c r="L166" s="88" t="s">
        <v>309</v>
      </c>
      <c r="M166" s="84" t="str" cm="1">
        <f t="array" ref="M166:O166">_xlfn.TEXTSPLIT(_xlfn.CONCAT(P166,",",P166,",",IF(P166="N/A","Automatisk bedömning","")),",")</f>
        <v>N/A</v>
      </c>
      <c r="N166" s="137" t="str">
        <v>N/A</v>
      </c>
      <c r="O166" s="88" t="str">
        <v>Automatisk bedömning</v>
      </c>
      <c r="P166" s="85" t="str">
        <f t="shared" si="7"/>
        <v>N/A</v>
      </c>
      <c r="Q166" s="125" t="b">
        <f>IF(ISNUMBER(SEARCH('Steg 0'!$C$3,K166)),TRUE,FALSE)</f>
        <v>0</v>
      </c>
      <c r="R166" t="b">
        <f>IF(ISNUMBER(SEARCH('Steg 1'!$J$3,F166)),TRUE,FALSE)</f>
        <v>1</v>
      </c>
      <c r="S166" t="b">
        <f>IF(ISNUMBER(SEARCH('Steg 1'!$K$3,G166)),TRUE,FALSE)</f>
        <v>1</v>
      </c>
      <c r="T166" t="b">
        <f>IF(ISNUMBER(SEARCH('Steg 1'!$L$3,H166)),TRUE,FALSE)</f>
        <v>1</v>
      </c>
      <c r="U166" t="b">
        <f>IF(ISNUMBER(SEARCH('Steg 1'!$M$3,I166)),TRUE,FALSE)</f>
        <v>1</v>
      </c>
      <c r="V166" t="b">
        <f>IF(AND('Steg 0'!$C$7="Nej",J166="Ja"),FALSE,TRUE)</f>
        <v>1</v>
      </c>
      <c r="W166" t="b">
        <f>IF(AND(L166="Ja",'Steg 0'!$C$12&lt;&gt;"GDPR"),FALSE,TRUE)</f>
        <v>1</v>
      </c>
    </row>
    <row r="167" spans="1:23" ht="345">
      <c r="A167" s="89" t="s">
        <v>852</v>
      </c>
      <c r="B167" s="90" t="s">
        <v>820</v>
      </c>
      <c r="C167" s="91" t="s">
        <v>821</v>
      </c>
      <c r="D167" s="91" t="s">
        <v>844</v>
      </c>
      <c r="E167" s="91" t="s">
        <v>853</v>
      </c>
      <c r="F167" s="85" t="s">
        <v>314</v>
      </c>
      <c r="G167" s="85" t="s">
        <v>314</v>
      </c>
      <c r="H167" s="85" t="s">
        <v>314</v>
      </c>
      <c r="I167" s="85" t="s">
        <v>335</v>
      </c>
      <c r="J167" s="88" t="s">
        <v>120</v>
      </c>
      <c r="K167" s="85" t="s">
        <v>308</v>
      </c>
      <c r="L167" s="88" t="s">
        <v>309</v>
      </c>
      <c r="M167" s="84" t="str" cm="1">
        <f t="array" ref="M167:O167">_xlfn.TEXTSPLIT(_xlfn.CONCAT(P167,",",P167,",",IF(P167="N/A","Automatisk bedömning","")),",")</f>
        <v>N/A</v>
      </c>
      <c r="N167" s="137" t="str">
        <v>N/A</v>
      </c>
      <c r="O167" s="91" t="str">
        <v>Automatisk bedömning</v>
      </c>
      <c r="P167" s="85" t="str">
        <f t="shared" si="7"/>
        <v>N/A</v>
      </c>
      <c r="Q167" s="125" t="b">
        <f>IF(ISNUMBER(SEARCH('Steg 0'!$C$3,K167)),TRUE,FALSE)</f>
        <v>0</v>
      </c>
      <c r="R167" t="b">
        <f>IF(ISNUMBER(SEARCH('Steg 1'!$J$3,F167)),TRUE,FALSE)</f>
        <v>1</v>
      </c>
      <c r="S167" t="b">
        <f>IF(ISNUMBER(SEARCH('Steg 1'!$K$3,G167)),TRUE,FALSE)</f>
        <v>1</v>
      </c>
      <c r="T167" t="b">
        <f>IF(ISNUMBER(SEARCH('Steg 1'!$L$3,H167)),TRUE,FALSE)</f>
        <v>1</v>
      </c>
      <c r="U167" t="b">
        <f>IF(ISNUMBER(SEARCH('Steg 1'!$M$3,I167)),TRUE,FALSE)</f>
        <v>0</v>
      </c>
      <c r="V167" t="b">
        <f>IF(AND('Steg 0'!$C$7="Nej",J167="Ja"),FALSE,TRUE)</f>
        <v>1</v>
      </c>
      <c r="W167" t="b">
        <f>IF(AND(L167="Ja",'Steg 0'!$C$12&lt;&gt;"GDPR"),FALSE,TRUE)</f>
        <v>1</v>
      </c>
    </row>
    <row r="168" spans="1:23" ht="57.5">
      <c r="A168" s="86" t="s">
        <v>854</v>
      </c>
      <c r="B168" s="87" t="s">
        <v>820</v>
      </c>
      <c r="C168" s="88" t="s">
        <v>855</v>
      </c>
      <c r="D168" s="88" t="s">
        <v>856</v>
      </c>
      <c r="E168" s="88" t="s">
        <v>857</v>
      </c>
      <c r="F168" s="85" t="s">
        <v>314</v>
      </c>
      <c r="G168" s="85" t="s">
        <v>314</v>
      </c>
      <c r="H168" s="85" t="s">
        <v>314</v>
      </c>
      <c r="I168" s="85" t="s">
        <v>314</v>
      </c>
      <c r="J168" s="88" t="s">
        <v>120</v>
      </c>
      <c r="K168" s="85" t="s">
        <v>308</v>
      </c>
      <c r="L168" s="88" t="s">
        <v>309</v>
      </c>
      <c r="M168" s="84" t="str" cm="1">
        <f t="array" ref="M168:O168">_xlfn.TEXTSPLIT(_xlfn.CONCAT(P168,",",P168,",",IF(P168="N/A","Automatisk bedömning","")),",")</f>
        <v>N/A</v>
      </c>
      <c r="N168" s="137" t="str">
        <v>N/A</v>
      </c>
      <c r="O168" s="88" t="str">
        <v>Automatisk bedömning</v>
      </c>
      <c r="P168" s="85" t="str">
        <f t="shared" si="7"/>
        <v>N/A</v>
      </c>
      <c r="Q168" s="125" t="b">
        <f>IF(ISNUMBER(SEARCH('Steg 0'!$C$3,K168)),TRUE,FALSE)</f>
        <v>0</v>
      </c>
      <c r="R168" t="b">
        <f>IF(ISNUMBER(SEARCH('Steg 1'!$J$3,F168)),TRUE,FALSE)</f>
        <v>1</v>
      </c>
      <c r="S168" t="b">
        <f>IF(ISNUMBER(SEARCH('Steg 1'!$K$3,G168)),TRUE,FALSE)</f>
        <v>1</v>
      </c>
      <c r="T168" t="b">
        <f>IF(ISNUMBER(SEARCH('Steg 1'!$L$3,H168)),TRUE,FALSE)</f>
        <v>1</v>
      </c>
      <c r="U168" t="b">
        <f>IF(ISNUMBER(SEARCH('Steg 1'!$M$3,I168)),TRUE,FALSE)</f>
        <v>1</v>
      </c>
      <c r="V168" t="b">
        <f>IF(AND('Steg 0'!$C$7="Nej",J168="Ja"),FALSE,TRUE)</f>
        <v>1</v>
      </c>
      <c r="W168" t="b">
        <f>IF(AND(L168="Ja",'Steg 0'!$C$12&lt;&gt;"GDPR"),FALSE,TRUE)</f>
        <v>1</v>
      </c>
    </row>
    <row r="169" spans="1:23" ht="287.5">
      <c r="A169" s="89" t="s">
        <v>858</v>
      </c>
      <c r="B169" s="90" t="s">
        <v>859</v>
      </c>
      <c r="C169" s="91" t="s">
        <v>720</v>
      </c>
      <c r="D169" s="100" t="s">
        <v>860</v>
      </c>
      <c r="E169" s="91" t="s">
        <v>861</v>
      </c>
      <c r="F169" s="85" t="s">
        <v>335</v>
      </c>
      <c r="G169" s="85" t="s">
        <v>335</v>
      </c>
      <c r="H169" s="85" t="s">
        <v>335</v>
      </c>
      <c r="I169" s="85" t="s">
        <v>335</v>
      </c>
      <c r="J169" s="88" t="s">
        <v>120</v>
      </c>
      <c r="K169" s="85" t="s">
        <v>308</v>
      </c>
      <c r="L169" s="88" t="s">
        <v>309</v>
      </c>
      <c r="M169" s="84" t="str" cm="1">
        <f t="array" ref="M169:O169">_xlfn.TEXTSPLIT(_xlfn.CONCAT(P169,",",P169,",",IF(P169="N/A","Automatisk bedömning","")),",")</f>
        <v>N/A</v>
      </c>
      <c r="N169" s="137" t="str">
        <v>N/A</v>
      </c>
      <c r="O169" s="91" t="str">
        <v>Automatisk bedömning</v>
      </c>
      <c r="P169" s="85" t="str">
        <f t="shared" si="7"/>
        <v>N/A</v>
      </c>
      <c r="Q169" s="125" t="b">
        <f>IF(ISNUMBER(SEARCH('Steg 0'!$C$3,K169)),TRUE,FALSE)</f>
        <v>0</v>
      </c>
      <c r="R169" t="b">
        <f>IF(ISNUMBER(SEARCH('Steg 1'!$J$3,F169)),TRUE,FALSE)</f>
        <v>0</v>
      </c>
      <c r="S169" t="b">
        <f>IF(ISNUMBER(SEARCH('Steg 1'!$K$3,G169)),TRUE,FALSE)</f>
        <v>0</v>
      </c>
      <c r="T169" t="b">
        <f>IF(ISNUMBER(SEARCH('Steg 1'!$L$3,H169)),TRUE,FALSE)</f>
        <v>0</v>
      </c>
      <c r="U169" t="b">
        <f>IF(ISNUMBER(SEARCH('Steg 1'!$M$3,I169)),TRUE,FALSE)</f>
        <v>0</v>
      </c>
      <c r="V169" t="b">
        <f>IF(AND('Steg 0'!$C$7="Nej",J169="Ja"),FALSE,TRUE)</f>
        <v>1</v>
      </c>
      <c r="W169" t="b">
        <f>IF(AND(L169="Ja",'Steg 0'!$C$12&lt;&gt;"GDPR"),FALSE,TRUE)</f>
        <v>1</v>
      </c>
    </row>
    <row r="170" spans="1:23" ht="184">
      <c r="A170" s="86" t="s">
        <v>862</v>
      </c>
      <c r="B170" s="87" t="s">
        <v>859</v>
      </c>
      <c r="C170" s="88" t="s">
        <v>720</v>
      </c>
      <c r="D170" s="99" t="s">
        <v>721</v>
      </c>
      <c r="E170" s="88" t="s">
        <v>863</v>
      </c>
      <c r="F170" s="85" t="s">
        <v>335</v>
      </c>
      <c r="G170" s="85" t="s">
        <v>335</v>
      </c>
      <c r="H170" s="85" t="s">
        <v>335</v>
      </c>
      <c r="I170" s="85" t="s">
        <v>335</v>
      </c>
      <c r="J170" s="88" t="s">
        <v>120</v>
      </c>
      <c r="K170" s="85" t="s">
        <v>308</v>
      </c>
      <c r="L170" s="88" t="s">
        <v>309</v>
      </c>
      <c r="M170" s="84" t="str" cm="1">
        <f t="array" ref="M170:O170">_xlfn.TEXTSPLIT(_xlfn.CONCAT(P170,",",P170,",",IF(P170="N/A","Automatisk bedömning","")),",")</f>
        <v>N/A</v>
      </c>
      <c r="N170" s="137" t="str">
        <v>N/A</v>
      </c>
      <c r="O170" s="88" t="str">
        <v>Automatisk bedömning</v>
      </c>
      <c r="P170" s="85" t="str">
        <f t="shared" si="7"/>
        <v>N/A</v>
      </c>
      <c r="Q170" s="125" t="b">
        <f>IF(ISNUMBER(SEARCH('Steg 0'!$C$3,K170)),TRUE,FALSE)</f>
        <v>0</v>
      </c>
      <c r="R170" t="b">
        <f>IF(ISNUMBER(SEARCH('Steg 1'!$J$3,F170)),TRUE,FALSE)</f>
        <v>0</v>
      </c>
      <c r="S170" t="b">
        <f>IF(ISNUMBER(SEARCH('Steg 1'!$K$3,G170)),TRUE,FALSE)</f>
        <v>0</v>
      </c>
      <c r="T170" t="b">
        <f>IF(ISNUMBER(SEARCH('Steg 1'!$L$3,H170)),TRUE,FALSE)</f>
        <v>0</v>
      </c>
      <c r="U170" t="b">
        <f>IF(ISNUMBER(SEARCH('Steg 1'!$M$3,I170)),TRUE,FALSE)</f>
        <v>0</v>
      </c>
      <c r="V170" t="b">
        <f>IF(AND('Steg 0'!$C$7="Nej",J170="Ja"),FALSE,TRUE)</f>
        <v>1</v>
      </c>
      <c r="W170" t="b">
        <f>IF(AND(L170="Ja",'Steg 0'!$C$12&lt;&gt;"GDPR"),FALSE,TRUE)</f>
        <v>1</v>
      </c>
    </row>
    <row r="171" spans="1:23" ht="184">
      <c r="A171" s="89" t="s">
        <v>864</v>
      </c>
      <c r="B171" s="90" t="s">
        <v>859</v>
      </c>
      <c r="C171" s="91" t="s">
        <v>720</v>
      </c>
      <c r="D171" s="100" t="s">
        <v>721</v>
      </c>
      <c r="E171" s="91" t="s">
        <v>865</v>
      </c>
      <c r="F171" s="85" t="s">
        <v>314</v>
      </c>
      <c r="G171" s="85" t="s">
        <v>314</v>
      </c>
      <c r="H171" s="85" t="s">
        <v>314</v>
      </c>
      <c r="I171" s="85" t="s">
        <v>314</v>
      </c>
      <c r="J171" s="88" t="s">
        <v>120</v>
      </c>
      <c r="K171" s="85" t="s">
        <v>308</v>
      </c>
      <c r="L171" s="88" t="s">
        <v>309</v>
      </c>
      <c r="M171" s="84" t="str" cm="1">
        <f t="array" ref="M171:O171">_xlfn.TEXTSPLIT(_xlfn.CONCAT(P171,",",P171,",",IF(P171="N/A","Automatisk bedömning","")),",")</f>
        <v>N/A</v>
      </c>
      <c r="N171" s="137" t="str">
        <v>N/A</v>
      </c>
      <c r="O171" s="91" t="str">
        <v>Automatisk bedömning</v>
      </c>
      <c r="P171" s="85" t="str">
        <f t="shared" si="7"/>
        <v>N/A</v>
      </c>
      <c r="Q171" s="125" t="b">
        <f>IF(ISNUMBER(SEARCH('Steg 0'!$C$3,K171)),TRUE,FALSE)</f>
        <v>0</v>
      </c>
      <c r="R171" t="b">
        <f>IF(ISNUMBER(SEARCH('Steg 1'!$J$3,F171)),TRUE,FALSE)</f>
        <v>1</v>
      </c>
      <c r="S171" t="b">
        <f>IF(ISNUMBER(SEARCH('Steg 1'!$K$3,G171)),TRUE,FALSE)</f>
        <v>1</v>
      </c>
      <c r="T171" t="b">
        <f>IF(ISNUMBER(SEARCH('Steg 1'!$L$3,H171)),TRUE,FALSE)</f>
        <v>1</v>
      </c>
      <c r="U171" t="b">
        <f>IF(ISNUMBER(SEARCH('Steg 1'!$M$3,I171)),TRUE,FALSE)</f>
        <v>1</v>
      </c>
      <c r="V171" t="b">
        <f>IF(AND('Steg 0'!$C$7="Nej",J171="Ja"),FALSE,TRUE)</f>
        <v>1</v>
      </c>
      <c r="W171" t="b">
        <f>IF(AND(L171="Ja",'Steg 0'!$C$12&lt;&gt;"GDPR"),FALSE,TRUE)</f>
        <v>1</v>
      </c>
    </row>
    <row r="172" spans="1:23" ht="126.5">
      <c r="A172" s="89" t="s">
        <v>866</v>
      </c>
      <c r="B172" s="90" t="s">
        <v>859</v>
      </c>
      <c r="C172" s="91" t="s">
        <v>401</v>
      </c>
      <c r="D172" s="91" t="s">
        <v>402</v>
      </c>
      <c r="E172" s="91" t="s">
        <v>867</v>
      </c>
      <c r="F172" s="85" t="s">
        <v>314</v>
      </c>
      <c r="G172" s="85" t="s">
        <v>314</v>
      </c>
      <c r="H172" s="85" t="s">
        <v>314</v>
      </c>
      <c r="I172" s="85" t="s">
        <v>314</v>
      </c>
      <c r="J172" s="88" t="s">
        <v>120</v>
      </c>
      <c r="K172" s="85" t="s">
        <v>308</v>
      </c>
      <c r="L172" s="88" t="s">
        <v>309</v>
      </c>
      <c r="M172" s="84" t="str" cm="1">
        <f t="array" ref="M172:O172">_xlfn.TEXTSPLIT(_xlfn.CONCAT(P172,",",P172,",",IF(P172="N/A","Automatisk bedömning","")),",")</f>
        <v>N/A</v>
      </c>
      <c r="N172" s="137" t="str">
        <v>N/A</v>
      </c>
      <c r="O172" s="91" t="str">
        <v>Automatisk bedömning</v>
      </c>
      <c r="P172" s="85" t="str">
        <f t="shared" si="7"/>
        <v>N/A</v>
      </c>
      <c r="Q172" s="125" t="b">
        <f>IF(ISNUMBER(SEARCH('Steg 0'!$C$3,K172)),TRUE,FALSE)</f>
        <v>0</v>
      </c>
      <c r="R172" t="b">
        <f>IF(ISNUMBER(SEARCH('Steg 1'!$J$3,F172)),TRUE,FALSE)</f>
        <v>1</v>
      </c>
      <c r="S172" t="b">
        <f>IF(ISNUMBER(SEARCH('Steg 1'!$K$3,G172)),TRUE,FALSE)</f>
        <v>1</v>
      </c>
      <c r="T172" t="b">
        <f>IF(ISNUMBER(SEARCH('Steg 1'!$L$3,H172)),TRUE,FALSE)</f>
        <v>1</v>
      </c>
      <c r="U172" t="b">
        <f>IF(ISNUMBER(SEARCH('Steg 1'!$M$3,I172)),TRUE,FALSE)</f>
        <v>1</v>
      </c>
      <c r="V172" t="b">
        <f>IF(AND('Steg 0'!$C$7="Nej",J172="Ja"),FALSE,TRUE)</f>
        <v>1</v>
      </c>
      <c r="W172" t="b">
        <f>IF(AND(L172="Ja",'Steg 0'!$C$12&lt;&gt;"GDPR"),FALSE,TRUE)</f>
        <v>1</v>
      </c>
    </row>
    <row r="173" spans="1:23" ht="92">
      <c r="A173" s="86" t="s">
        <v>868</v>
      </c>
      <c r="B173" s="87" t="s">
        <v>859</v>
      </c>
      <c r="C173" s="88" t="s">
        <v>401</v>
      </c>
      <c r="D173" s="88" t="s">
        <v>869</v>
      </c>
      <c r="E173" s="88" t="s">
        <v>870</v>
      </c>
      <c r="F173" s="85" t="s">
        <v>314</v>
      </c>
      <c r="G173" s="85" t="s">
        <v>314</v>
      </c>
      <c r="H173" s="85" t="s">
        <v>314</v>
      </c>
      <c r="I173" s="85" t="s">
        <v>314</v>
      </c>
      <c r="J173" s="88" t="s">
        <v>120</v>
      </c>
      <c r="K173" s="85" t="s">
        <v>308</v>
      </c>
      <c r="L173" s="88" t="s">
        <v>309</v>
      </c>
      <c r="M173" s="84" t="str" cm="1">
        <f t="array" ref="M173:O173">_xlfn.TEXTSPLIT(_xlfn.CONCAT(P173,",",P173,",",IF(P173="N/A","Automatisk bedömning","")),",")</f>
        <v>N/A</v>
      </c>
      <c r="N173" s="137" t="str">
        <v>N/A</v>
      </c>
      <c r="O173" s="88" t="str">
        <v>Automatisk bedömning</v>
      </c>
      <c r="P173" s="85" t="str">
        <f t="shared" si="7"/>
        <v>N/A</v>
      </c>
      <c r="Q173" s="125" t="b">
        <f>IF(ISNUMBER(SEARCH('Steg 0'!$C$3,K173)),TRUE,FALSE)</f>
        <v>0</v>
      </c>
      <c r="R173" t="b">
        <f>IF(ISNUMBER(SEARCH('Steg 1'!$J$3,F173)),TRUE,FALSE)</f>
        <v>1</v>
      </c>
      <c r="S173" t="b">
        <f>IF(ISNUMBER(SEARCH('Steg 1'!$K$3,G173)),TRUE,FALSE)</f>
        <v>1</v>
      </c>
      <c r="T173" t="b">
        <f>IF(ISNUMBER(SEARCH('Steg 1'!$L$3,H173)),TRUE,FALSE)</f>
        <v>1</v>
      </c>
      <c r="U173" t="b">
        <f>IF(ISNUMBER(SEARCH('Steg 1'!$M$3,I173)),TRUE,FALSE)</f>
        <v>1</v>
      </c>
      <c r="V173" t="b">
        <f>IF(AND('Steg 0'!$C$7="Nej",J173="Ja"),FALSE,TRUE)</f>
        <v>1</v>
      </c>
      <c r="W173" t="b">
        <f>IF(AND(L173="Ja",'Steg 0'!$C$12&lt;&gt;"GDPR"),FALSE,TRUE)</f>
        <v>1</v>
      </c>
    </row>
    <row r="174" spans="1:23" ht="57.5">
      <c r="A174" s="89" t="s">
        <v>871</v>
      </c>
      <c r="B174" s="90" t="s">
        <v>859</v>
      </c>
      <c r="C174" s="91" t="s">
        <v>401</v>
      </c>
      <c r="D174" s="91" t="s">
        <v>872</v>
      </c>
      <c r="E174" s="91" t="s">
        <v>873</v>
      </c>
      <c r="F174" s="85" t="s">
        <v>314</v>
      </c>
      <c r="G174" s="85" t="s">
        <v>335</v>
      </c>
      <c r="H174" s="85" t="s">
        <v>335</v>
      </c>
      <c r="I174" s="85" t="s">
        <v>335</v>
      </c>
      <c r="J174" s="88" t="s">
        <v>120</v>
      </c>
      <c r="K174" s="85" t="s">
        <v>308</v>
      </c>
      <c r="L174" s="88" t="s">
        <v>309</v>
      </c>
      <c r="M174" s="84" t="str" cm="1">
        <f t="array" ref="M174:O174">_xlfn.TEXTSPLIT(_xlfn.CONCAT(P174,",",P174,",",IF(P174="N/A","Automatisk bedömning","")),",")</f>
        <v>N/A</v>
      </c>
      <c r="N174" s="137" t="str">
        <v>N/A</v>
      </c>
      <c r="O174" s="91" t="str">
        <v>Automatisk bedömning</v>
      </c>
      <c r="P174" s="85" t="str">
        <f t="shared" si="7"/>
        <v>N/A</v>
      </c>
      <c r="Q174" s="125" t="b">
        <f>IF(ISNUMBER(SEARCH('Steg 0'!$C$3,K174)),TRUE,FALSE)</f>
        <v>0</v>
      </c>
      <c r="R174" t="b">
        <f>IF(ISNUMBER(SEARCH('Steg 1'!$J$3,F174)),TRUE,FALSE)</f>
        <v>1</v>
      </c>
      <c r="S174" t="b">
        <f>IF(ISNUMBER(SEARCH('Steg 1'!$K$3,G174)),TRUE,FALSE)</f>
        <v>0</v>
      </c>
      <c r="T174" t="b">
        <f>IF(ISNUMBER(SEARCH('Steg 1'!$L$3,H174)),TRUE,FALSE)</f>
        <v>0</v>
      </c>
      <c r="U174" t="b">
        <f>IF(ISNUMBER(SEARCH('Steg 1'!$M$3,I174)),TRUE,FALSE)</f>
        <v>0</v>
      </c>
      <c r="V174" t="b">
        <f>IF(AND('Steg 0'!$C$7="Nej",J174="Ja"),FALSE,TRUE)</f>
        <v>1</v>
      </c>
      <c r="W174" t="b">
        <f>IF(AND(L174="Ja",'Steg 0'!$C$12&lt;&gt;"GDPR"),FALSE,TRUE)</f>
        <v>1</v>
      </c>
    </row>
    <row r="175" spans="1:23" ht="103.5">
      <c r="A175" s="86" t="s">
        <v>874</v>
      </c>
      <c r="B175" s="87" t="s">
        <v>859</v>
      </c>
      <c r="C175" s="88" t="s">
        <v>875</v>
      </c>
      <c r="D175" s="88" t="s">
        <v>876</v>
      </c>
      <c r="E175" s="88" t="s">
        <v>877</v>
      </c>
      <c r="F175" s="85" t="s">
        <v>335</v>
      </c>
      <c r="G175" s="85" t="s">
        <v>335</v>
      </c>
      <c r="H175" s="85" t="s">
        <v>335</v>
      </c>
      <c r="I175" s="85" t="s">
        <v>335</v>
      </c>
      <c r="J175" s="88" t="s">
        <v>120</v>
      </c>
      <c r="K175" s="88" t="s">
        <v>418</v>
      </c>
      <c r="L175" s="88" t="s">
        <v>309</v>
      </c>
      <c r="M175" s="84" t="str" cm="1">
        <f t="array" ref="M175:O175">_xlfn.TEXTSPLIT(_xlfn.CONCAT(P175,",",P175,",",IF(P175="N/A","Automatisk bedömning","")),",")</f>
        <v>N/A</v>
      </c>
      <c r="N175" s="137" t="str">
        <v>N/A</v>
      </c>
      <c r="O175" s="88" t="str">
        <v>Automatisk bedömning</v>
      </c>
      <c r="P175" s="85" t="str">
        <f t="shared" si="7"/>
        <v>N/A</v>
      </c>
      <c r="Q175" s="125" t="b">
        <f>IF(ISNUMBER(SEARCH('Steg 0'!$C$3,K175)),TRUE,FALSE)</f>
        <v>0</v>
      </c>
      <c r="R175" t="b">
        <f>IF(ISNUMBER(SEARCH('Steg 1'!$J$3,F175)),TRUE,FALSE)</f>
        <v>0</v>
      </c>
      <c r="S175" t="b">
        <f>IF(ISNUMBER(SEARCH('Steg 1'!$K$3,G175)),TRUE,FALSE)</f>
        <v>0</v>
      </c>
      <c r="T175" t="b">
        <f>IF(ISNUMBER(SEARCH('Steg 1'!$L$3,H175)),TRUE,FALSE)</f>
        <v>0</v>
      </c>
      <c r="U175" t="b">
        <f>IF(ISNUMBER(SEARCH('Steg 1'!$M$3,I175)),TRUE,FALSE)</f>
        <v>0</v>
      </c>
      <c r="V175" t="b">
        <f>IF(AND('Steg 0'!$C$7="Nej",J175="Ja"),FALSE,TRUE)</f>
        <v>1</v>
      </c>
      <c r="W175" t="b">
        <f>IF(AND(L175="Ja",'Steg 0'!$C$12&lt;&gt;"GDPR"),FALSE,TRUE)</f>
        <v>1</v>
      </c>
    </row>
    <row r="176" spans="1:23" ht="103.5">
      <c r="A176" s="89" t="s">
        <v>878</v>
      </c>
      <c r="B176" s="90" t="s">
        <v>859</v>
      </c>
      <c r="C176" s="91" t="s">
        <v>875</v>
      </c>
      <c r="D176" s="91" t="s">
        <v>876</v>
      </c>
      <c r="E176" s="91" t="s">
        <v>879</v>
      </c>
      <c r="F176" s="85" t="s">
        <v>335</v>
      </c>
      <c r="G176" s="85" t="s">
        <v>335</v>
      </c>
      <c r="H176" s="85" t="s">
        <v>335</v>
      </c>
      <c r="I176" s="85" t="s">
        <v>335</v>
      </c>
      <c r="J176" s="88" t="s">
        <v>120</v>
      </c>
      <c r="K176" s="88" t="s">
        <v>418</v>
      </c>
      <c r="L176" s="88" t="s">
        <v>309</v>
      </c>
      <c r="M176" s="84" t="str" cm="1">
        <f t="array" ref="M176:O176">_xlfn.TEXTSPLIT(_xlfn.CONCAT(P176,",",P176,",",IF(P176="N/A","Automatisk bedömning","")),",")</f>
        <v>N/A</v>
      </c>
      <c r="N176" s="137" t="str">
        <v>N/A</v>
      </c>
      <c r="O176" s="91" t="str">
        <v>Automatisk bedömning</v>
      </c>
      <c r="P176" s="85" t="str">
        <f t="shared" si="7"/>
        <v>N/A</v>
      </c>
      <c r="Q176" s="125" t="b">
        <f>IF(ISNUMBER(SEARCH('Steg 0'!$C$3,K176)),TRUE,FALSE)</f>
        <v>0</v>
      </c>
      <c r="R176" t="b">
        <f>IF(ISNUMBER(SEARCH('Steg 1'!$J$3,F176)),TRUE,FALSE)</f>
        <v>0</v>
      </c>
      <c r="S176" t="b">
        <f>IF(ISNUMBER(SEARCH('Steg 1'!$K$3,G176)),TRUE,FALSE)</f>
        <v>0</v>
      </c>
      <c r="T176" t="b">
        <f>IF(ISNUMBER(SEARCH('Steg 1'!$L$3,H176)),TRUE,FALSE)</f>
        <v>0</v>
      </c>
      <c r="U176" t="b">
        <f>IF(ISNUMBER(SEARCH('Steg 1'!$M$3,I176)),TRUE,FALSE)</f>
        <v>0</v>
      </c>
      <c r="V176" t="b">
        <f>IF(AND('Steg 0'!$C$7="Nej",J176="Ja"),FALSE,TRUE)</f>
        <v>1</v>
      </c>
      <c r="W176" t="b">
        <f>IF(AND(L176="Ja",'Steg 0'!$C$12&lt;&gt;"GDPR"),FALSE,TRUE)</f>
        <v>1</v>
      </c>
    </row>
    <row r="177" spans="1:23" ht="80.5">
      <c r="A177" s="86" t="s">
        <v>880</v>
      </c>
      <c r="B177" s="87" t="s">
        <v>881</v>
      </c>
      <c r="C177" s="88" t="s">
        <v>401</v>
      </c>
      <c r="D177" s="88" t="s">
        <v>882</v>
      </c>
      <c r="E177" s="88" t="s">
        <v>883</v>
      </c>
      <c r="F177" s="85" t="s">
        <v>314</v>
      </c>
      <c r="G177" s="85" t="s">
        <v>314</v>
      </c>
      <c r="H177" s="85" t="s">
        <v>314</v>
      </c>
      <c r="I177" s="85" t="s">
        <v>314</v>
      </c>
      <c r="J177" s="88" t="s">
        <v>120</v>
      </c>
      <c r="K177" s="85" t="s">
        <v>308</v>
      </c>
      <c r="L177" s="88" t="s">
        <v>309</v>
      </c>
      <c r="M177" s="84" t="str" cm="1">
        <f t="array" ref="M177:O177">_xlfn.TEXTSPLIT(_xlfn.CONCAT(P177,",",P177,",",IF(P177="N/A","Automatisk bedömning","")),",")</f>
        <v>N/A</v>
      </c>
      <c r="N177" s="137" t="str">
        <v>N/A</v>
      </c>
      <c r="O177" s="88" t="str">
        <v>Automatisk bedömning</v>
      </c>
      <c r="P177" s="85" t="str">
        <f t="shared" si="7"/>
        <v>N/A</v>
      </c>
      <c r="Q177" s="125" t="b">
        <f>IF(ISNUMBER(SEARCH('Steg 0'!$C$3,K177)),TRUE,FALSE)</f>
        <v>0</v>
      </c>
      <c r="R177" t="b">
        <f>IF(ISNUMBER(SEARCH('Steg 1'!$J$3,F177)),TRUE,FALSE)</f>
        <v>1</v>
      </c>
      <c r="S177" t="b">
        <f>IF(ISNUMBER(SEARCH('Steg 1'!$K$3,G177)),TRUE,FALSE)</f>
        <v>1</v>
      </c>
      <c r="T177" t="b">
        <f>IF(ISNUMBER(SEARCH('Steg 1'!$L$3,H177)),TRUE,FALSE)</f>
        <v>1</v>
      </c>
      <c r="U177" t="b">
        <f>IF(ISNUMBER(SEARCH('Steg 1'!$M$3,I177)),TRUE,FALSE)</f>
        <v>1</v>
      </c>
      <c r="V177" t="b">
        <f>IF(AND('Steg 0'!$C$7="Nej",J177="Ja"),FALSE,TRUE)</f>
        <v>1</v>
      </c>
      <c r="W177" t="b">
        <f>IF(AND(L177="Ja",'Steg 0'!$C$12&lt;&gt;"GDPR"),FALSE,TRUE)</f>
        <v>1</v>
      </c>
    </row>
    <row r="178" spans="1:23" ht="207">
      <c r="A178" s="89" t="s">
        <v>884</v>
      </c>
      <c r="B178" s="90" t="s">
        <v>881</v>
      </c>
      <c r="C178" s="91" t="s">
        <v>875</v>
      </c>
      <c r="D178" s="91" t="s">
        <v>885</v>
      </c>
      <c r="E178" s="91" t="s">
        <v>886</v>
      </c>
      <c r="F178" s="85" t="s">
        <v>335</v>
      </c>
      <c r="G178" s="85" t="s">
        <v>335</v>
      </c>
      <c r="H178" s="85" t="s">
        <v>335</v>
      </c>
      <c r="I178" s="85" t="s">
        <v>335</v>
      </c>
      <c r="J178" s="88" t="s">
        <v>120</v>
      </c>
      <c r="K178" s="88" t="s">
        <v>418</v>
      </c>
      <c r="L178" s="88" t="s">
        <v>309</v>
      </c>
      <c r="M178" s="84" t="str" cm="1">
        <f t="array" ref="M178:O178">_xlfn.TEXTSPLIT(_xlfn.CONCAT(P178,",",P178,",",IF(P178="N/A","Automatisk bedömning","")),",")</f>
        <v>N/A</v>
      </c>
      <c r="N178" s="137" t="str">
        <v>N/A</v>
      </c>
      <c r="O178" s="91" t="str">
        <v>Automatisk bedömning</v>
      </c>
      <c r="P178" s="85" t="str">
        <f t="shared" si="7"/>
        <v>N/A</v>
      </c>
      <c r="Q178" s="125" t="b">
        <f>IF(ISNUMBER(SEARCH('Steg 0'!$C$3,K178)),TRUE,FALSE)</f>
        <v>0</v>
      </c>
      <c r="R178" t="b">
        <f>IF(ISNUMBER(SEARCH('Steg 1'!$J$3,F178)),TRUE,FALSE)</f>
        <v>0</v>
      </c>
      <c r="S178" t="b">
        <f>IF(ISNUMBER(SEARCH('Steg 1'!$K$3,G178)),TRUE,FALSE)</f>
        <v>0</v>
      </c>
      <c r="T178" t="b">
        <f>IF(ISNUMBER(SEARCH('Steg 1'!$L$3,H178)),TRUE,FALSE)</f>
        <v>0</v>
      </c>
      <c r="U178" t="b">
        <f>IF(ISNUMBER(SEARCH('Steg 1'!$M$3,I178)),TRUE,FALSE)</f>
        <v>0</v>
      </c>
      <c r="V178" t="b">
        <f>IF(AND('Steg 0'!$C$7="Nej",J178="Ja"),FALSE,TRUE)</f>
        <v>1</v>
      </c>
      <c r="W178" t="b">
        <f>IF(AND(L178="Ja",'Steg 0'!$C$12&lt;&gt;"GDPR"),FALSE,TRUE)</f>
        <v>1</v>
      </c>
    </row>
    <row r="179" spans="1:23" ht="149.5">
      <c r="A179" s="92" t="s">
        <v>887</v>
      </c>
      <c r="B179" s="93" t="s">
        <v>888</v>
      </c>
      <c r="C179" s="94" t="s">
        <v>889</v>
      </c>
      <c r="D179" s="94" t="s">
        <v>890</v>
      </c>
      <c r="E179" s="94" t="s">
        <v>891</v>
      </c>
      <c r="F179" s="85" t="s">
        <v>335</v>
      </c>
      <c r="G179" s="85" t="s">
        <v>335</v>
      </c>
      <c r="H179" s="85" t="s">
        <v>335</v>
      </c>
      <c r="I179" s="85" t="s">
        <v>335</v>
      </c>
      <c r="J179" s="88" t="s">
        <v>120</v>
      </c>
      <c r="K179" s="85" t="s">
        <v>800</v>
      </c>
      <c r="L179" s="88" t="s">
        <v>309</v>
      </c>
      <c r="M179" s="84" t="str" cm="1">
        <f t="array" ref="M179:O179">_xlfn.TEXTSPLIT(_xlfn.CONCAT(P179,",",P179,",",IF(P179="N/A","Automatisk bedömning","")),",")</f>
        <v>N/A</v>
      </c>
      <c r="N179" s="137" t="str">
        <v>N/A</v>
      </c>
      <c r="O179" s="88" t="str">
        <v>Automatisk bedömning</v>
      </c>
      <c r="P179" s="85" t="str">
        <f t="shared" si="7"/>
        <v>N/A</v>
      </c>
      <c r="Q179" s="125" t="b">
        <f>IF(ISNUMBER(SEARCH('Steg 0'!$C$3,K179)),TRUE,FALSE)</f>
        <v>0</v>
      </c>
      <c r="R179" t="b">
        <f>IF(ISNUMBER(SEARCH('Steg 1'!$J$3,F179)),TRUE,FALSE)</f>
        <v>0</v>
      </c>
      <c r="S179" t="b">
        <f>IF(ISNUMBER(SEARCH('Steg 1'!$K$3,G179)),TRUE,FALSE)</f>
        <v>0</v>
      </c>
      <c r="T179" t="b">
        <f>IF(ISNUMBER(SEARCH('Steg 1'!$L$3,H179)),TRUE,FALSE)</f>
        <v>0</v>
      </c>
      <c r="U179" t="b">
        <f>IF(ISNUMBER(SEARCH('Steg 1'!$M$3,I179)),TRUE,FALSE)</f>
        <v>0</v>
      </c>
      <c r="V179" t="b">
        <f>IF(AND('Steg 0'!$C$7="Nej",J179="Ja"),FALSE,TRUE)</f>
        <v>1</v>
      </c>
      <c r="W179" t="b">
        <f>IF(AND(L179="Ja",'Steg 0'!$C$12&lt;&gt;"GDPR"),FALSE,TRUE)</f>
        <v>1</v>
      </c>
    </row>
    <row r="180" spans="1:23" ht="161">
      <c r="A180" s="89" t="s">
        <v>892</v>
      </c>
      <c r="B180" s="90" t="s">
        <v>893</v>
      </c>
      <c r="C180" s="91" t="s">
        <v>393</v>
      </c>
      <c r="D180" s="91" t="s">
        <v>394</v>
      </c>
      <c r="E180" s="91" t="s">
        <v>894</v>
      </c>
      <c r="F180" s="85" t="s">
        <v>335</v>
      </c>
      <c r="G180" s="85" t="s">
        <v>335</v>
      </c>
      <c r="H180" s="85" t="s">
        <v>335</v>
      </c>
      <c r="I180" s="85" t="s">
        <v>335</v>
      </c>
      <c r="J180" s="88" t="s">
        <v>120</v>
      </c>
      <c r="K180" s="85" t="s">
        <v>308</v>
      </c>
      <c r="L180" s="88" t="s">
        <v>309</v>
      </c>
      <c r="M180" s="84" t="str" cm="1">
        <f t="array" ref="M180:O180">_xlfn.TEXTSPLIT(_xlfn.CONCAT(P180,",",P180,",",IF(P180="N/A","Automatisk bedömning","")),",")</f>
        <v>N/A</v>
      </c>
      <c r="N180" s="137" t="str">
        <v>N/A</v>
      </c>
      <c r="O180" s="91" t="str">
        <v>Automatisk bedömning</v>
      </c>
      <c r="P180" s="85" t="str">
        <f t="shared" si="7"/>
        <v>N/A</v>
      </c>
      <c r="Q180" s="125" t="b">
        <f>IF(ISNUMBER(SEARCH('Steg 0'!$C$3,K180)),TRUE,FALSE)</f>
        <v>0</v>
      </c>
      <c r="R180" t="b">
        <f>IF(ISNUMBER(SEARCH('Steg 1'!$J$3,F180)),TRUE,FALSE)</f>
        <v>0</v>
      </c>
      <c r="S180" t="b">
        <f>IF(ISNUMBER(SEARCH('Steg 1'!$K$3,G180)),TRUE,FALSE)</f>
        <v>0</v>
      </c>
      <c r="T180" t="b">
        <f>IF(ISNUMBER(SEARCH('Steg 1'!$L$3,H180)),TRUE,FALSE)</f>
        <v>0</v>
      </c>
      <c r="U180" t="b">
        <f>IF(ISNUMBER(SEARCH('Steg 1'!$M$3,I180)),TRUE,FALSE)</f>
        <v>0</v>
      </c>
      <c r="V180" t="b">
        <f>IF(AND('Steg 0'!$C$7="Nej",J180="Ja"),FALSE,TRUE)</f>
        <v>1</v>
      </c>
      <c r="W180" t="b">
        <f>IF(AND(L180="Ja",'Steg 0'!$C$12&lt;&gt;"GDPR"),FALSE,TRUE)</f>
        <v>1</v>
      </c>
    </row>
    <row r="181" spans="1:23" ht="80.5">
      <c r="A181" s="89" t="s">
        <v>895</v>
      </c>
      <c r="B181" s="90" t="s">
        <v>888</v>
      </c>
      <c r="C181" s="91" t="s">
        <v>896</v>
      </c>
      <c r="D181" s="91" t="s">
        <v>897</v>
      </c>
      <c r="E181" s="91" t="s">
        <v>898</v>
      </c>
      <c r="F181" s="85" t="s">
        <v>335</v>
      </c>
      <c r="G181" s="85" t="s">
        <v>335</v>
      </c>
      <c r="H181" s="85" t="s">
        <v>335</v>
      </c>
      <c r="I181" s="85" t="s">
        <v>335</v>
      </c>
      <c r="J181" s="88" t="s">
        <v>120</v>
      </c>
      <c r="K181" s="85" t="s">
        <v>800</v>
      </c>
      <c r="L181" s="88" t="s">
        <v>309</v>
      </c>
      <c r="M181" s="84" t="str" cm="1">
        <f t="array" ref="M181:O181">_xlfn.TEXTSPLIT(_xlfn.CONCAT(P181,",",P181,",",IF(P181="N/A","Automatisk bedömning","")),",")</f>
        <v>N/A</v>
      </c>
      <c r="N181" s="137" t="str">
        <v>N/A</v>
      </c>
      <c r="O181" s="91" t="str">
        <v>Automatisk bedömning</v>
      </c>
      <c r="P181" s="85" t="str">
        <f t="shared" si="7"/>
        <v>N/A</v>
      </c>
      <c r="Q181" s="125" t="b">
        <f>IF(ISNUMBER(SEARCH('Steg 0'!$C$3,K181)),TRUE,FALSE)</f>
        <v>0</v>
      </c>
      <c r="R181" t="b">
        <f>IF(ISNUMBER(SEARCH('Steg 1'!$J$3,F181)),TRUE,FALSE)</f>
        <v>0</v>
      </c>
      <c r="S181" t="b">
        <f>IF(ISNUMBER(SEARCH('Steg 1'!$K$3,G181)),TRUE,FALSE)</f>
        <v>0</v>
      </c>
      <c r="T181" t="b">
        <f>IF(ISNUMBER(SEARCH('Steg 1'!$L$3,H181)),TRUE,FALSE)</f>
        <v>0</v>
      </c>
      <c r="U181" t="b">
        <f>IF(ISNUMBER(SEARCH('Steg 1'!$M$3,I181)),TRUE,FALSE)</f>
        <v>0</v>
      </c>
      <c r="V181" t="b">
        <f>IF(AND('Steg 0'!$C$7="Nej",J181="Ja"),FALSE,TRUE)</f>
        <v>1</v>
      </c>
      <c r="W181" t="b">
        <f>IF(AND(L181="Ja",'Steg 0'!$C$12&lt;&gt;"GDPR"),FALSE,TRUE)</f>
        <v>1</v>
      </c>
    </row>
    <row r="182" spans="1:23" ht="69">
      <c r="A182" s="86" t="s">
        <v>899</v>
      </c>
      <c r="B182" s="87" t="s">
        <v>888</v>
      </c>
      <c r="C182" s="88" t="s">
        <v>896</v>
      </c>
      <c r="D182" s="88" t="s">
        <v>900</v>
      </c>
      <c r="E182" s="88" t="s">
        <v>901</v>
      </c>
      <c r="F182" s="85" t="s">
        <v>335</v>
      </c>
      <c r="G182" s="85" t="s">
        <v>335</v>
      </c>
      <c r="H182" s="85" t="s">
        <v>335</v>
      </c>
      <c r="I182" s="85" t="s">
        <v>335</v>
      </c>
      <c r="J182" s="88" t="s">
        <v>120</v>
      </c>
      <c r="K182" s="85" t="s">
        <v>800</v>
      </c>
      <c r="L182" s="88" t="s">
        <v>309</v>
      </c>
      <c r="M182" s="84" t="str" cm="1">
        <f t="array" ref="M182:O182">_xlfn.TEXTSPLIT(_xlfn.CONCAT(P182,",",P182,",",IF(P182="N/A","Automatisk bedömning","")),",")</f>
        <v>N/A</v>
      </c>
      <c r="N182" s="137" t="str">
        <v>N/A</v>
      </c>
      <c r="O182" s="88" t="str">
        <v>Automatisk bedömning</v>
      </c>
      <c r="P182" s="85" t="str">
        <f t="shared" si="7"/>
        <v>N/A</v>
      </c>
      <c r="Q182" s="125" t="b">
        <f>IF(ISNUMBER(SEARCH('Steg 0'!$C$3,K182)),TRUE,FALSE)</f>
        <v>0</v>
      </c>
      <c r="R182" t="b">
        <f>IF(ISNUMBER(SEARCH('Steg 1'!$J$3,F182)),TRUE,FALSE)</f>
        <v>0</v>
      </c>
      <c r="S182" t="b">
        <f>IF(ISNUMBER(SEARCH('Steg 1'!$K$3,G182)),TRUE,FALSE)</f>
        <v>0</v>
      </c>
      <c r="T182" t="b">
        <f>IF(ISNUMBER(SEARCH('Steg 1'!$L$3,H182)),TRUE,FALSE)</f>
        <v>0</v>
      </c>
      <c r="U182" t="b">
        <f>IF(ISNUMBER(SEARCH('Steg 1'!$M$3,I182)),TRUE,FALSE)</f>
        <v>0</v>
      </c>
      <c r="V182" t="b">
        <f>IF(AND('Steg 0'!$C$7="Nej",J182="Ja"),FALSE,TRUE)</f>
        <v>1</v>
      </c>
      <c r="W182" t="b">
        <f>IF(AND(L182="Ja",'Steg 0'!$C$12&lt;&gt;"GDPR"),FALSE,TRUE)</f>
        <v>1</v>
      </c>
    </row>
    <row r="183" spans="1:23" ht="69">
      <c r="A183" s="89" t="s">
        <v>902</v>
      </c>
      <c r="B183" s="90" t="s">
        <v>888</v>
      </c>
      <c r="C183" s="91" t="s">
        <v>896</v>
      </c>
      <c r="D183" s="91" t="s">
        <v>903</v>
      </c>
      <c r="E183" s="91" t="s">
        <v>904</v>
      </c>
      <c r="F183" s="85" t="s">
        <v>335</v>
      </c>
      <c r="G183" s="85" t="s">
        <v>335</v>
      </c>
      <c r="H183" s="85" t="s">
        <v>335</v>
      </c>
      <c r="I183" s="85" t="s">
        <v>335</v>
      </c>
      <c r="J183" s="88" t="s">
        <v>120</v>
      </c>
      <c r="K183" s="85" t="s">
        <v>800</v>
      </c>
      <c r="L183" s="88" t="s">
        <v>309</v>
      </c>
      <c r="M183" s="84" t="str" cm="1">
        <f t="array" ref="M183:O183">_xlfn.TEXTSPLIT(_xlfn.CONCAT(P183,",",P183,",",IF(P183="N/A","Automatisk bedömning","")),",")</f>
        <v>N/A</v>
      </c>
      <c r="N183" s="137" t="str">
        <v>N/A</v>
      </c>
      <c r="O183" s="91" t="str">
        <v>Automatisk bedömning</v>
      </c>
      <c r="P183" s="85" t="str">
        <f t="shared" si="7"/>
        <v>N/A</v>
      </c>
      <c r="Q183" s="125" t="b">
        <f>IF(ISNUMBER(SEARCH('Steg 0'!$C$3,K183)),TRUE,FALSE)</f>
        <v>0</v>
      </c>
      <c r="R183" t="b">
        <f>IF(ISNUMBER(SEARCH('Steg 1'!$J$3,F183)),TRUE,FALSE)</f>
        <v>0</v>
      </c>
      <c r="S183" t="b">
        <f>IF(ISNUMBER(SEARCH('Steg 1'!$K$3,G183)),TRUE,FALSE)</f>
        <v>0</v>
      </c>
      <c r="T183" t="b">
        <f>IF(ISNUMBER(SEARCH('Steg 1'!$L$3,H183)),TRUE,FALSE)</f>
        <v>0</v>
      </c>
      <c r="U183" t="b">
        <f>IF(ISNUMBER(SEARCH('Steg 1'!$M$3,I183)),TRUE,FALSE)</f>
        <v>0</v>
      </c>
      <c r="V183" t="b">
        <f>IF(AND('Steg 0'!$C$7="Nej",J183="Ja"),FALSE,TRUE)</f>
        <v>1</v>
      </c>
      <c r="W183" t="b">
        <f>IF(AND(L183="Ja",'Steg 0'!$C$12&lt;&gt;"GDPR"),FALSE,TRUE)</f>
        <v>1</v>
      </c>
    </row>
    <row r="184" spans="1:23" ht="69">
      <c r="A184" s="86" t="s">
        <v>905</v>
      </c>
      <c r="B184" s="87" t="s">
        <v>888</v>
      </c>
      <c r="C184" s="88" t="s">
        <v>896</v>
      </c>
      <c r="D184" s="88" t="s">
        <v>906</v>
      </c>
      <c r="E184" s="88" t="s">
        <v>907</v>
      </c>
      <c r="F184" s="85" t="s">
        <v>335</v>
      </c>
      <c r="G184" s="85" t="s">
        <v>335</v>
      </c>
      <c r="H184" s="85" t="s">
        <v>335</v>
      </c>
      <c r="I184" s="85" t="s">
        <v>335</v>
      </c>
      <c r="J184" s="88" t="s">
        <v>120</v>
      </c>
      <c r="K184" s="85" t="s">
        <v>800</v>
      </c>
      <c r="L184" s="88" t="s">
        <v>309</v>
      </c>
      <c r="M184" s="84" t="str" cm="1">
        <f t="array" ref="M184:O184">_xlfn.TEXTSPLIT(_xlfn.CONCAT(P184,",",P184,",",IF(P184="N/A","Automatisk bedömning","")),",")</f>
        <v>N/A</v>
      </c>
      <c r="N184" s="137" t="str">
        <v>N/A</v>
      </c>
      <c r="O184" s="88" t="str">
        <v>Automatisk bedömning</v>
      </c>
      <c r="P184" s="85" t="str">
        <f t="shared" si="7"/>
        <v>N/A</v>
      </c>
      <c r="Q184" s="125" t="b">
        <f>IF(ISNUMBER(SEARCH('Steg 0'!$C$3,K184)),TRUE,FALSE)</f>
        <v>0</v>
      </c>
      <c r="R184" t="b">
        <f>IF(ISNUMBER(SEARCH('Steg 1'!$J$3,F184)),TRUE,FALSE)</f>
        <v>0</v>
      </c>
      <c r="S184" t="b">
        <f>IF(ISNUMBER(SEARCH('Steg 1'!$K$3,G184)),TRUE,FALSE)</f>
        <v>0</v>
      </c>
      <c r="T184" t="b">
        <f>IF(ISNUMBER(SEARCH('Steg 1'!$L$3,H184)),TRUE,FALSE)</f>
        <v>0</v>
      </c>
      <c r="U184" t="b">
        <f>IF(ISNUMBER(SEARCH('Steg 1'!$M$3,I184)),TRUE,FALSE)</f>
        <v>0</v>
      </c>
      <c r="V184" t="b">
        <f>IF(AND('Steg 0'!$C$7="Nej",J184="Ja"),FALSE,TRUE)</f>
        <v>1</v>
      </c>
      <c r="W184" t="b">
        <f>IF(AND(L184="Ja",'Steg 0'!$C$12&lt;&gt;"GDPR"),FALSE,TRUE)</f>
        <v>1</v>
      </c>
    </row>
    <row r="185" spans="1:23" ht="92">
      <c r="A185" s="89" t="s">
        <v>908</v>
      </c>
      <c r="B185" s="90" t="s">
        <v>888</v>
      </c>
      <c r="C185" s="91" t="s">
        <v>896</v>
      </c>
      <c r="D185" s="91" t="s">
        <v>909</v>
      </c>
      <c r="E185" s="91" t="s">
        <v>909</v>
      </c>
      <c r="F185" s="85" t="s">
        <v>335</v>
      </c>
      <c r="G185" s="85" t="s">
        <v>335</v>
      </c>
      <c r="H185" s="85" t="s">
        <v>335</v>
      </c>
      <c r="I185" s="85" t="s">
        <v>335</v>
      </c>
      <c r="J185" s="88" t="s">
        <v>120</v>
      </c>
      <c r="K185" s="85" t="s">
        <v>910</v>
      </c>
      <c r="L185" s="88" t="s">
        <v>309</v>
      </c>
      <c r="M185" s="84" t="str" cm="1">
        <f t="array" ref="M185:O185">_xlfn.TEXTSPLIT(_xlfn.CONCAT(P185,",",P185,",",IF(P185="N/A","Automatisk bedömning","")),",")</f>
        <v>Ja</v>
      </c>
      <c r="N185" s="137" t="str">
        <v>Ja</v>
      </c>
      <c r="O185" s="91" t="str">
        <v/>
      </c>
      <c r="P185" s="85" t="str">
        <f t="shared" si="7"/>
        <v>Ja</v>
      </c>
      <c r="Q185" s="125" t="b">
        <f>IF(ISNUMBER(SEARCH('Steg 0'!$C$3,K185)),TRUE,FALSE)</f>
        <v>1</v>
      </c>
      <c r="R185" t="b">
        <f>IF(ISNUMBER(SEARCH('Steg 1'!$J$3,F185)),TRUE,FALSE)</f>
        <v>0</v>
      </c>
      <c r="S185" t="b">
        <f>IF(ISNUMBER(SEARCH('Steg 1'!$K$3,G185)),TRUE,FALSE)</f>
        <v>0</v>
      </c>
      <c r="T185" t="b">
        <f>IF(ISNUMBER(SEARCH('Steg 1'!$L$3,H185)),TRUE,FALSE)</f>
        <v>0</v>
      </c>
      <c r="U185" t="b">
        <f>IF(ISNUMBER(SEARCH('Steg 1'!$M$3,I185)),TRUE,FALSE)</f>
        <v>0</v>
      </c>
      <c r="V185" t="b">
        <f>IF(AND('Steg 0'!$C$7="Nej",J185="Ja"),FALSE,TRUE)</f>
        <v>1</v>
      </c>
      <c r="W185" t="b">
        <f>IF(AND(L185="Ja",'Steg 0'!$C$12&lt;&gt;"GDPR"),FALSE,TRUE)</f>
        <v>1</v>
      </c>
    </row>
    <row r="186" spans="1:23" ht="92">
      <c r="A186" s="92" t="s">
        <v>911</v>
      </c>
      <c r="B186" s="93" t="s">
        <v>912</v>
      </c>
      <c r="C186" s="94" t="s">
        <v>896</v>
      </c>
      <c r="D186" s="94" t="s">
        <v>913</v>
      </c>
      <c r="E186" s="94" t="s">
        <v>914</v>
      </c>
      <c r="F186" s="85" t="s">
        <v>335</v>
      </c>
      <c r="G186" s="85" t="s">
        <v>335</v>
      </c>
      <c r="H186" s="85" t="s">
        <v>335</v>
      </c>
      <c r="I186" s="85" t="s">
        <v>335</v>
      </c>
      <c r="J186" s="88" t="s">
        <v>120</v>
      </c>
      <c r="K186" s="85" t="s">
        <v>910</v>
      </c>
      <c r="L186" s="88" t="s">
        <v>309</v>
      </c>
      <c r="M186" s="84" t="str" cm="1">
        <f t="array" ref="M186:O186">_xlfn.TEXTSPLIT(_xlfn.CONCAT(P186,",",P186,",",IF(P186="N/A","Automatisk bedömning","")),",")</f>
        <v>Ja</v>
      </c>
      <c r="N186" s="137" t="str">
        <v>Ja</v>
      </c>
      <c r="O186" s="88" t="str">
        <v/>
      </c>
      <c r="P186" s="85" t="str">
        <f t="shared" ref="P186:P205" si="8">IF(AND(OR(R186,S186,T186,U186,_xlfn.CONCAT(F186,G186,H186,I186)="xxxx"),V186,W186,Q186),"Ja","N/A")</f>
        <v>Ja</v>
      </c>
      <c r="Q186" s="125" t="b">
        <f>IF(ISNUMBER(SEARCH('Steg 0'!$C$3,K186)),TRUE,FALSE)</f>
        <v>1</v>
      </c>
      <c r="R186" t="b">
        <f>IF(ISNUMBER(SEARCH('Steg 1'!$J$3,F186)),TRUE,FALSE)</f>
        <v>0</v>
      </c>
      <c r="S186" t="b">
        <f>IF(ISNUMBER(SEARCH('Steg 1'!$K$3,G186)),TRUE,FALSE)</f>
        <v>0</v>
      </c>
      <c r="T186" t="b">
        <f>IF(ISNUMBER(SEARCH('Steg 1'!$L$3,H186)),TRUE,FALSE)</f>
        <v>0</v>
      </c>
      <c r="U186" t="b">
        <f>IF(ISNUMBER(SEARCH('Steg 1'!$M$3,I186)),TRUE,FALSE)</f>
        <v>0</v>
      </c>
      <c r="V186" t="b">
        <f>IF(AND('Steg 0'!$C$7="Nej",J186="Ja"),FALSE,TRUE)</f>
        <v>1</v>
      </c>
      <c r="W186" t="b">
        <f>IF(AND(L186="Ja",'Steg 0'!$C$12&lt;&gt;"GDPR"),FALSE,TRUE)</f>
        <v>1</v>
      </c>
    </row>
    <row r="187" spans="1:23" ht="103.5">
      <c r="A187" s="92" t="s">
        <v>915</v>
      </c>
      <c r="B187" s="93" t="s">
        <v>912</v>
      </c>
      <c r="C187" s="94" t="s">
        <v>916</v>
      </c>
      <c r="D187" s="94" t="s">
        <v>917</v>
      </c>
      <c r="E187" s="94" t="s">
        <v>918</v>
      </c>
      <c r="F187" s="85" t="s">
        <v>335</v>
      </c>
      <c r="G187" s="85" t="s">
        <v>335</v>
      </c>
      <c r="H187" s="85" t="s">
        <v>335</v>
      </c>
      <c r="I187" s="85" t="s">
        <v>335</v>
      </c>
      <c r="J187" s="88" t="s">
        <v>120</v>
      </c>
      <c r="K187" s="85" t="s">
        <v>910</v>
      </c>
      <c r="L187" s="88" t="s">
        <v>309</v>
      </c>
      <c r="M187" s="84" t="str" cm="1">
        <f t="array" ref="M187:O187">_xlfn.TEXTSPLIT(_xlfn.CONCAT(P187,",",P187,",",IF(P187="N/A","Automatisk bedömning","")),",")</f>
        <v>Ja</v>
      </c>
      <c r="N187" s="137" t="str">
        <v>Ja</v>
      </c>
      <c r="O187" s="91" t="str">
        <v/>
      </c>
      <c r="P187" s="85" t="str">
        <f t="shared" si="8"/>
        <v>Ja</v>
      </c>
      <c r="Q187" s="125" t="b">
        <f>IF(ISNUMBER(SEARCH('Steg 0'!$C$3,K187)),TRUE,FALSE)</f>
        <v>1</v>
      </c>
      <c r="R187" t="b">
        <f>IF(ISNUMBER(SEARCH('Steg 1'!$J$3,F187)),TRUE,FALSE)</f>
        <v>0</v>
      </c>
      <c r="S187" t="b">
        <f>IF(ISNUMBER(SEARCH('Steg 1'!$K$3,G187)),TRUE,FALSE)</f>
        <v>0</v>
      </c>
      <c r="T187" t="b">
        <f>IF(ISNUMBER(SEARCH('Steg 1'!$L$3,H187)),TRUE,FALSE)</f>
        <v>0</v>
      </c>
      <c r="U187" t="b">
        <f>IF(ISNUMBER(SEARCH('Steg 1'!$M$3,I187)),TRUE,FALSE)</f>
        <v>0</v>
      </c>
      <c r="V187" t="b">
        <f>IF(AND('Steg 0'!$C$7="Nej",J187="Ja"),FALSE,TRUE)</f>
        <v>1</v>
      </c>
      <c r="W187" t="b">
        <f>IF(AND(L187="Ja",'Steg 0'!$C$12&lt;&gt;"GDPR"),FALSE,TRUE)</f>
        <v>1</v>
      </c>
    </row>
    <row r="188" spans="1:23" ht="57.5">
      <c r="A188" s="92" t="s">
        <v>919</v>
      </c>
      <c r="B188" s="93" t="s">
        <v>912</v>
      </c>
      <c r="C188" s="94" t="s">
        <v>916</v>
      </c>
      <c r="D188" s="94" t="s">
        <v>920</v>
      </c>
      <c r="E188" s="94" t="s">
        <v>920</v>
      </c>
      <c r="F188" s="85">
        <v>3.4</v>
      </c>
      <c r="G188" s="85">
        <v>3.4</v>
      </c>
      <c r="H188" s="85">
        <v>3.4</v>
      </c>
      <c r="I188" s="85" t="s">
        <v>335</v>
      </c>
      <c r="J188" s="88" t="s">
        <v>120</v>
      </c>
      <c r="K188" s="85" t="s">
        <v>910</v>
      </c>
      <c r="L188" s="88" t="s">
        <v>309</v>
      </c>
      <c r="M188" s="84" t="str" cm="1">
        <f t="array" ref="M188:O188">_xlfn.TEXTSPLIT(_xlfn.CONCAT(P188,",",P188,",",IF(P188="N/A","Automatisk bedömning","")),",")</f>
        <v>Ja</v>
      </c>
      <c r="N188" s="137" t="str">
        <v>Ja</v>
      </c>
      <c r="O188" s="88" t="str">
        <v/>
      </c>
      <c r="P188" s="85" t="str">
        <f t="shared" si="8"/>
        <v>Ja</v>
      </c>
      <c r="Q188" s="125" t="b">
        <f>IF(ISNUMBER(SEARCH('Steg 0'!$C$3,K188)),TRUE,FALSE)</f>
        <v>1</v>
      </c>
      <c r="R188" t="b">
        <f>IF(ISNUMBER(SEARCH('Steg 1'!$J$3,F188)),TRUE,FALSE)</f>
        <v>1</v>
      </c>
      <c r="S188" t="b">
        <f>IF(ISNUMBER(SEARCH('Steg 1'!$K$3,G188)),TRUE,FALSE)</f>
        <v>1</v>
      </c>
      <c r="T188" t="b">
        <f>IF(ISNUMBER(SEARCH('Steg 1'!$L$3,H188)),TRUE,FALSE)</f>
        <v>1</v>
      </c>
      <c r="U188" t="b">
        <f>IF(ISNUMBER(SEARCH('Steg 1'!$M$3,I188)),TRUE,FALSE)</f>
        <v>0</v>
      </c>
      <c r="V188" t="b">
        <f>IF(AND('Steg 0'!$C$7="Nej",J188="Ja"),FALSE,TRUE)</f>
        <v>1</v>
      </c>
      <c r="W188" t="b">
        <f>IF(AND(L188="Ja",'Steg 0'!$C$12&lt;&gt;"GDPR"),FALSE,TRUE)</f>
        <v>1</v>
      </c>
    </row>
    <row r="189" spans="1:23" ht="57.5">
      <c r="A189" s="92" t="s">
        <v>921</v>
      </c>
      <c r="B189" s="93" t="s">
        <v>912</v>
      </c>
      <c r="C189" s="94" t="s">
        <v>922</v>
      </c>
      <c r="D189" s="94" t="s">
        <v>923</v>
      </c>
      <c r="E189" s="94" t="s">
        <v>924</v>
      </c>
      <c r="F189" s="85" t="s">
        <v>335</v>
      </c>
      <c r="G189" s="85" t="s">
        <v>335</v>
      </c>
      <c r="H189" s="85" t="s">
        <v>335</v>
      </c>
      <c r="I189" s="85" t="s">
        <v>335</v>
      </c>
      <c r="J189" s="88" t="s">
        <v>120</v>
      </c>
      <c r="K189" s="85" t="s">
        <v>800</v>
      </c>
      <c r="L189" s="88" t="s">
        <v>309</v>
      </c>
      <c r="M189" s="84" t="str" cm="1">
        <f t="array" ref="M189:O189">_xlfn.TEXTSPLIT(_xlfn.CONCAT(P189,",",P189,",",IF(P189="N/A","Automatisk bedömning","")),",")</f>
        <v>N/A</v>
      </c>
      <c r="N189" s="137" t="str">
        <v>N/A</v>
      </c>
      <c r="O189" s="91" t="str">
        <v>Automatisk bedömning</v>
      </c>
      <c r="P189" s="85" t="str">
        <f t="shared" si="8"/>
        <v>N/A</v>
      </c>
      <c r="Q189" s="125" t="b">
        <f>IF(ISNUMBER(SEARCH('Steg 0'!$C$3,K189)),TRUE,FALSE)</f>
        <v>0</v>
      </c>
      <c r="R189" t="b">
        <f>IF(ISNUMBER(SEARCH('Steg 1'!$J$3,F189)),TRUE,FALSE)</f>
        <v>0</v>
      </c>
      <c r="S189" t="b">
        <f>IF(ISNUMBER(SEARCH('Steg 1'!$K$3,G189)),TRUE,FALSE)</f>
        <v>0</v>
      </c>
      <c r="T189" t="b">
        <f>IF(ISNUMBER(SEARCH('Steg 1'!$L$3,H189)),TRUE,FALSE)</f>
        <v>0</v>
      </c>
      <c r="U189" t="b">
        <f>IF(ISNUMBER(SEARCH('Steg 1'!$M$3,I189)),TRUE,FALSE)</f>
        <v>0</v>
      </c>
      <c r="V189" t="b">
        <f>IF(AND('Steg 0'!$C$7="Nej",J189="Ja"),FALSE,TRUE)</f>
        <v>1</v>
      </c>
      <c r="W189" t="b">
        <f>IF(AND(L189="Ja",'Steg 0'!$C$12&lt;&gt;"GDPR"),FALSE,TRUE)</f>
        <v>1</v>
      </c>
    </row>
    <row r="190" spans="1:23" ht="57.5">
      <c r="A190" s="92" t="s">
        <v>925</v>
      </c>
      <c r="B190" s="93" t="s">
        <v>912</v>
      </c>
      <c r="C190" s="94" t="s">
        <v>922</v>
      </c>
      <c r="D190" s="94" t="s">
        <v>926</v>
      </c>
      <c r="E190" s="94" t="s">
        <v>927</v>
      </c>
      <c r="F190" s="85" t="s">
        <v>314</v>
      </c>
      <c r="G190" s="85" t="s">
        <v>314</v>
      </c>
      <c r="H190" s="85" t="s">
        <v>314</v>
      </c>
      <c r="I190" s="85" t="s">
        <v>335</v>
      </c>
      <c r="J190" s="88" t="s">
        <v>120</v>
      </c>
      <c r="K190" s="85" t="s">
        <v>800</v>
      </c>
      <c r="L190" s="88" t="s">
        <v>309</v>
      </c>
      <c r="M190" s="84" t="str" cm="1">
        <f t="array" ref="M190:O190">_xlfn.TEXTSPLIT(_xlfn.CONCAT(P190,",",P190,",",IF(P190="N/A","Automatisk bedömning","")),",")</f>
        <v>N/A</v>
      </c>
      <c r="N190" s="137" t="str">
        <v>N/A</v>
      </c>
      <c r="O190" s="88" t="str">
        <v>Automatisk bedömning</v>
      </c>
      <c r="P190" s="85" t="str">
        <f t="shared" si="8"/>
        <v>N/A</v>
      </c>
      <c r="Q190" s="125" t="b">
        <f>IF(ISNUMBER(SEARCH('Steg 0'!$C$3,K190)),TRUE,FALSE)</f>
        <v>0</v>
      </c>
      <c r="R190" t="b">
        <f>IF(ISNUMBER(SEARCH('Steg 1'!$J$3,F190)),TRUE,FALSE)</f>
        <v>1</v>
      </c>
      <c r="S190" t="b">
        <f>IF(ISNUMBER(SEARCH('Steg 1'!$K$3,G190)),TRUE,FALSE)</f>
        <v>1</v>
      </c>
      <c r="T190" t="b">
        <f>IF(ISNUMBER(SEARCH('Steg 1'!$L$3,H190)),TRUE,FALSE)</f>
        <v>1</v>
      </c>
      <c r="U190" t="b">
        <f>IF(ISNUMBER(SEARCH('Steg 1'!$M$3,I190)),TRUE,FALSE)</f>
        <v>0</v>
      </c>
      <c r="V190" t="b">
        <f>IF(AND('Steg 0'!$C$7="Nej",J190="Ja"),FALSE,TRUE)</f>
        <v>1</v>
      </c>
      <c r="W190" t="b">
        <f>IF(AND(L190="Ja",'Steg 0'!$C$12&lt;&gt;"GDPR"),FALSE,TRUE)</f>
        <v>1</v>
      </c>
    </row>
    <row r="191" spans="1:23" ht="57.5">
      <c r="A191" s="92" t="s">
        <v>928</v>
      </c>
      <c r="B191" s="93" t="s">
        <v>929</v>
      </c>
      <c r="C191" s="94" t="s">
        <v>916</v>
      </c>
      <c r="D191" s="94" t="s">
        <v>930</v>
      </c>
      <c r="E191" s="94" t="s">
        <v>930</v>
      </c>
      <c r="F191" s="85" t="s">
        <v>314</v>
      </c>
      <c r="G191" s="85" t="s">
        <v>314</v>
      </c>
      <c r="H191" s="85" t="s">
        <v>314</v>
      </c>
      <c r="I191" s="85" t="s">
        <v>314</v>
      </c>
      <c r="J191" s="88" t="s">
        <v>120</v>
      </c>
      <c r="K191" s="85" t="s">
        <v>800</v>
      </c>
      <c r="L191" s="88" t="s">
        <v>309</v>
      </c>
      <c r="M191" s="84" t="str" cm="1">
        <f t="array" ref="M191:O191">_xlfn.TEXTSPLIT(_xlfn.CONCAT(P191,",",P191,",",IF(P191="N/A","Automatisk bedömning","")),",")</f>
        <v>N/A</v>
      </c>
      <c r="N191" s="137" t="str">
        <v>N/A</v>
      </c>
      <c r="O191" s="91" t="str">
        <v>Automatisk bedömning</v>
      </c>
      <c r="P191" s="85" t="str">
        <f t="shared" si="8"/>
        <v>N/A</v>
      </c>
      <c r="Q191" s="125" t="b">
        <f>IF(ISNUMBER(SEARCH('Steg 0'!$C$3,K191)),TRUE,FALSE)</f>
        <v>0</v>
      </c>
      <c r="R191" t="b">
        <f>IF(ISNUMBER(SEARCH('Steg 1'!$J$3,F191)),TRUE,FALSE)</f>
        <v>1</v>
      </c>
      <c r="S191" t="b">
        <f>IF(ISNUMBER(SEARCH('Steg 1'!$K$3,G191)),TRUE,FALSE)</f>
        <v>1</v>
      </c>
      <c r="T191" t="b">
        <f>IF(ISNUMBER(SEARCH('Steg 1'!$L$3,H191)),TRUE,FALSE)</f>
        <v>1</v>
      </c>
      <c r="U191" t="b">
        <f>IF(ISNUMBER(SEARCH('Steg 1'!$M$3,I191)),TRUE,FALSE)</f>
        <v>1</v>
      </c>
      <c r="V191" t="b">
        <f>IF(AND('Steg 0'!$C$7="Nej",J191="Ja"),FALSE,TRUE)</f>
        <v>1</v>
      </c>
      <c r="W191" t="b">
        <f>IF(AND(L191="Ja",'Steg 0'!$C$12&lt;&gt;"GDPR"),FALSE,TRUE)</f>
        <v>1</v>
      </c>
    </row>
    <row r="192" spans="1:23" ht="92">
      <c r="A192" s="92" t="s">
        <v>931</v>
      </c>
      <c r="B192" s="93" t="s">
        <v>932</v>
      </c>
      <c r="C192" s="94" t="s">
        <v>922</v>
      </c>
      <c r="D192" s="94" t="s">
        <v>933</v>
      </c>
      <c r="E192" s="94" t="s">
        <v>933</v>
      </c>
      <c r="F192" s="85">
        <v>3.4</v>
      </c>
      <c r="G192" s="85">
        <v>3.4</v>
      </c>
      <c r="H192" s="85">
        <v>3.4</v>
      </c>
      <c r="I192" s="85" t="s">
        <v>335</v>
      </c>
      <c r="J192" s="88" t="s">
        <v>120</v>
      </c>
      <c r="K192" s="85" t="s">
        <v>800</v>
      </c>
      <c r="L192" s="88" t="s">
        <v>309</v>
      </c>
      <c r="M192" s="84" t="str" cm="1">
        <f t="array" ref="M192:O192">_xlfn.TEXTSPLIT(_xlfn.CONCAT(P192,",",P192,",",IF(P192="N/A","Automatisk bedömning","")),",")</f>
        <v>N/A</v>
      </c>
      <c r="N192" s="137" t="str">
        <v>N/A</v>
      </c>
      <c r="O192" s="88" t="str">
        <v>Automatisk bedömning</v>
      </c>
      <c r="P192" s="85" t="str">
        <f t="shared" si="8"/>
        <v>N/A</v>
      </c>
      <c r="Q192" s="125" t="b">
        <f>IF(ISNUMBER(SEARCH('Steg 0'!$C$3,K192)),TRUE,FALSE)</f>
        <v>0</v>
      </c>
      <c r="R192" t="b">
        <f>IF(ISNUMBER(SEARCH('Steg 1'!$J$3,F192)),TRUE,FALSE)</f>
        <v>1</v>
      </c>
      <c r="S192" t="b">
        <f>IF(ISNUMBER(SEARCH('Steg 1'!$K$3,G192)),TRUE,FALSE)</f>
        <v>1</v>
      </c>
      <c r="T192" t="b">
        <f>IF(ISNUMBER(SEARCH('Steg 1'!$L$3,H192)),TRUE,FALSE)</f>
        <v>1</v>
      </c>
      <c r="U192" t="b">
        <f>IF(ISNUMBER(SEARCH('Steg 1'!$M$3,I192)),TRUE,FALSE)</f>
        <v>0</v>
      </c>
      <c r="V192" t="b">
        <f>IF(AND('Steg 0'!$C$7="Nej",J192="Ja"),FALSE,TRUE)</f>
        <v>1</v>
      </c>
      <c r="W192" t="b">
        <f>IF(AND(L192="Ja",'Steg 0'!$C$12&lt;&gt;"GDPR"),FALSE,TRUE)</f>
        <v>1</v>
      </c>
    </row>
    <row r="193" spans="1:23" ht="34.5">
      <c r="A193" s="92" t="s">
        <v>934</v>
      </c>
      <c r="B193" s="93" t="s">
        <v>932</v>
      </c>
      <c r="C193" s="94" t="s">
        <v>922</v>
      </c>
      <c r="D193" s="94" t="s">
        <v>935</v>
      </c>
      <c r="E193" s="94" t="s">
        <v>936</v>
      </c>
      <c r="F193" s="85" t="s">
        <v>314</v>
      </c>
      <c r="G193" s="85" t="s">
        <v>314</v>
      </c>
      <c r="H193" s="85" t="s">
        <v>314</v>
      </c>
      <c r="I193" s="85" t="s">
        <v>314</v>
      </c>
      <c r="J193" s="88" t="s">
        <v>120</v>
      </c>
      <c r="K193" s="85" t="s">
        <v>800</v>
      </c>
      <c r="L193" s="88" t="s">
        <v>309</v>
      </c>
      <c r="M193" s="84" t="str" cm="1">
        <f t="array" ref="M193:O193">_xlfn.TEXTSPLIT(_xlfn.CONCAT(P193,",",P193,",",IF(P193="N/A","Automatisk bedömning","")),",")</f>
        <v>N/A</v>
      </c>
      <c r="N193" s="137" t="str">
        <v>N/A</v>
      </c>
      <c r="O193" s="91" t="str">
        <v>Automatisk bedömning</v>
      </c>
      <c r="P193" s="85" t="str">
        <f t="shared" si="8"/>
        <v>N/A</v>
      </c>
      <c r="Q193" s="125" t="b">
        <f>IF(ISNUMBER(SEARCH('Steg 0'!$C$3,K193)),TRUE,FALSE)</f>
        <v>0</v>
      </c>
      <c r="R193" t="b">
        <f>IF(ISNUMBER(SEARCH('Steg 1'!$J$3,F193)),TRUE,FALSE)</f>
        <v>1</v>
      </c>
      <c r="S193" t="b">
        <f>IF(ISNUMBER(SEARCH('Steg 1'!$K$3,G193)),TRUE,FALSE)</f>
        <v>1</v>
      </c>
      <c r="T193" t="b">
        <f>IF(ISNUMBER(SEARCH('Steg 1'!$L$3,H193)),TRUE,FALSE)</f>
        <v>1</v>
      </c>
      <c r="U193" t="b">
        <f>IF(ISNUMBER(SEARCH('Steg 1'!$M$3,I193)),TRUE,FALSE)</f>
        <v>1</v>
      </c>
      <c r="V193" t="b">
        <f>IF(AND('Steg 0'!$C$7="Nej",J193="Ja"),FALSE,TRUE)</f>
        <v>1</v>
      </c>
      <c r="W193" t="b">
        <f>IF(AND(L193="Ja",'Steg 0'!$C$12&lt;&gt;"GDPR"),FALSE,TRUE)</f>
        <v>1</v>
      </c>
    </row>
    <row r="194" spans="1:23" ht="115">
      <c r="A194" s="86" t="s">
        <v>937</v>
      </c>
      <c r="B194" s="87" t="s">
        <v>938</v>
      </c>
      <c r="C194" s="88" t="s">
        <v>896</v>
      </c>
      <c r="D194" s="88" t="s">
        <v>939</v>
      </c>
      <c r="E194" s="88" t="s">
        <v>940</v>
      </c>
      <c r="F194" s="85" t="s">
        <v>335</v>
      </c>
      <c r="G194" s="85" t="s">
        <v>335</v>
      </c>
      <c r="H194" s="85" t="s">
        <v>335</v>
      </c>
      <c r="I194" s="85" t="s">
        <v>335</v>
      </c>
      <c r="J194" s="88" t="s">
        <v>120</v>
      </c>
      <c r="K194" s="85" t="s">
        <v>941</v>
      </c>
      <c r="L194" s="88" t="s">
        <v>309</v>
      </c>
      <c r="M194" s="84" t="str" cm="1">
        <f t="array" ref="M194:O194">_xlfn.TEXTSPLIT(_xlfn.CONCAT(P194,",",P194,",",IF(P194="N/A","Automatisk bedömning","")),",")</f>
        <v>Ja</v>
      </c>
      <c r="N194" s="137" t="str">
        <v>Ja</v>
      </c>
      <c r="O194" s="88" t="str">
        <v/>
      </c>
      <c r="P194" s="85" t="str">
        <f t="shared" si="8"/>
        <v>Ja</v>
      </c>
      <c r="Q194" s="125" t="b">
        <f>IF(ISNUMBER(SEARCH('Steg 0'!$C$3,K194)),TRUE,FALSE)</f>
        <v>1</v>
      </c>
      <c r="R194" t="b">
        <f>IF(ISNUMBER(SEARCH('Steg 1'!$J$3,F194)),TRUE,FALSE)</f>
        <v>0</v>
      </c>
      <c r="S194" t="b">
        <f>IF(ISNUMBER(SEARCH('Steg 1'!$K$3,G194)),TRUE,FALSE)</f>
        <v>0</v>
      </c>
      <c r="T194" t="b">
        <f>IF(ISNUMBER(SEARCH('Steg 1'!$L$3,H194)),TRUE,FALSE)</f>
        <v>0</v>
      </c>
      <c r="U194" t="b">
        <f>IF(ISNUMBER(SEARCH('Steg 1'!$M$3,I194)),TRUE,FALSE)</f>
        <v>0</v>
      </c>
      <c r="V194" t="b">
        <f>IF(AND('Steg 0'!$C$7="Nej",J194="Ja"),FALSE,TRUE)</f>
        <v>1</v>
      </c>
      <c r="W194" t="b">
        <f>IF(AND(L194="Ja",'Steg 0'!$C$12&lt;&gt;"GDPR"),FALSE,TRUE)</f>
        <v>1</v>
      </c>
    </row>
    <row r="195" spans="1:23" ht="46">
      <c r="A195" s="92" t="s">
        <v>942</v>
      </c>
      <c r="B195" s="93" t="s">
        <v>938</v>
      </c>
      <c r="C195" s="94" t="s">
        <v>305</v>
      </c>
      <c r="D195" s="94" t="s">
        <v>943</v>
      </c>
      <c r="E195" s="94" t="s">
        <v>944</v>
      </c>
      <c r="F195" s="85" t="s">
        <v>335</v>
      </c>
      <c r="G195" s="85" t="s">
        <v>335</v>
      </c>
      <c r="H195" s="85" t="s">
        <v>335</v>
      </c>
      <c r="I195" s="85" t="s">
        <v>335</v>
      </c>
      <c r="J195" s="88" t="s">
        <v>120</v>
      </c>
      <c r="K195" s="85" t="s">
        <v>800</v>
      </c>
      <c r="L195" s="88" t="s">
        <v>309</v>
      </c>
      <c r="M195" s="84" t="str" cm="1">
        <f t="array" ref="M195:O195">_xlfn.TEXTSPLIT(_xlfn.CONCAT(P195,",",P195,",",IF(P195="N/A","Automatisk bedömning","")),",")</f>
        <v>N/A</v>
      </c>
      <c r="N195" s="137" t="str">
        <v>N/A</v>
      </c>
      <c r="O195" s="91" t="str">
        <v>Automatisk bedömning</v>
      </c>
      <c r="P195" s="85" t="str">
        <f t="shared" si="8"/>
        <v>N/A</v>
      </c>
      <c r="Q195" s="125" t="b">
        <f>IF(ISNUMBER(SEARCH('Steg 0'!$C$3,K195)),TRUE,FALSE)</f>
        <v>0</v>
      </c>
      <c r="R195" t="b">
        <f>IF(ISNUMBER(SEARCH('Steg 1'!$J$3,F195)),TRUE,FALSE)</f>
        <v>0</v>
      </c>
      <c r="S195" t="b">
        <f>IF(ISNUMBER(SEARCH('Steg 1'!$K$3,G195)),TRUE,FALSE)</f>
        <v>0</v>
      </c>
      <c r="T195" t="b">
        <f>IF(ISNUMBER(SEARCH('Steg 1'!$L$3,H195)),TRUE,FALSE)</f>
        <v>0</v>
      </c>
      <c r="U195" t="b">
        <f>IF(ISNUMBER(SEARCH('Steg 1'!$M$3,I195)),TRUE,FALSE)</f>
        <v>0</v>
      </c>
      <c r="V195" t="b">
        <f>IF(AND('Steg 0'!$C$7="Nej",J195="Ja"),FALSE,TRUE)</f>
        <v>1</v>
      </c>
      <c r="W195" t="b">
        <f>IF(AND(L195="Ja",'Steg 0'!$C$12&lt;&gt;"GDPR"),FALSE,TRUE)</f>
        <v>1</v>
      </c>
    </row>
    <row r="196" spans="1:23" ht="34.5">
      <c r="A196" s="92" t="s">
        <v>945</v>
      </c>
      <c r="B196" s="93" t="s">
        <v>938</v>
      </c>
      <c r="C196" s="94" t="s">
        <v>946</v>
      </c>
      <c r="D196" s="94" t="s">
        <v>947</v>
      </c>
      <c r="E196" s="94" t="s">
        <v>947</v>
      </c>
      <c r="F196" s="85" t="s">
        <v>335</v>
      </c>
      <c r="G196" s="85" t="s">
        <v>335</v>
      </c>
      <c r="H196" s="85" t="s">
        <v>335</v>
      </c>
      <c r="I196" s="85" t="s">
        <v>335</v>
      </c>
      <c r="J196" s="88" t="s">
        <v>120</v>
      </c>
      <c r="K196" s="85" t="s">
        <v>800</v>
      </c>
      <c r="L196" s="88" t="s">
        <v>309</v>
      </c>
      <c r="M196" s="84" t="str" cm="1">
        <f t="array" ref="M196:O196">_xlfn.TEXTSPLIT(_xlfn.CONCAT(P196,",",P196,",",IF(P196="N/A","Automatisk bedömning","")),",")</f>
        <v>N/A</v>
      </c>
      <c r="N196" s="137" t="str">
        <v>N/A</v>
      </c>
      <c r="O196" s="88" t="str">
        <v>Automatisk bedömning</v>
      </c>
      <c r="P196" s="85" t="str">
        <f t="shared" si="8"/>
        <v>N/A</v>
      </c>
      <c r="Q196" s="125" t="b">
        <f>IF(ISNUMBER(SEARCH('Steg 0'!$C$3,K196)),TRUE,FALSE)</f>
        <v>0</v>
      </c>
      <c r="R196" t="b">
        <f>IF(ISNUMBER(SEARCH('Steg 1'!$J$3,F196)),TRUE,FALSE)</f>
        <v>0</v>
      </c>
      <c r="S196" t="b">
        <f>IF(ISNUMBER(SEARCH('Steg 1'!$K$3,G196)),TRUE,FALSE)</f>
        <v>0</v>
      </c>
      <c r="T196" t="b">
        <f>IF(ISNUMBER(SEARCH('Steg 1'!$L$3,H196)),TRUE,FALSE)</f>
        <v>0</v>
      </c>
      <c r="U196" t="b">
        <f>IF(ISNUMBER(SEARCH('Steg 1'!$M$3,I196)),TRUE,FALSE)</f>
        <v>0</v>
      </c>
      <c r="V196" t="b">
        <f>IF(AND('Steg 0'!$C$7="Nej",J196="Ja"),FALSE,TRUE)</f>
        <v>1</v>
      </c>
      <c r="W196" t="b">
        <f>IF(AND(L196="Ja",'Steg 0'!$C$12&lt;&gt;"GDPR"),FALSE,TRUE)</f>
        <v>1</v>
      </c>
    </row>
    <row r="197" spans="1:23" ht="34.5">
      <c r="A197" s="92" t="s">
        <v>948</v>
      </c>
      <c r="B197" s="93" t="s">
        <v>949</v>
      </c>
      <c r="C197" s="94" t="s">
        <v>916</v>
      </c>
      <c r="D197" s="94" t="s">
        <v>950</v>
      </c>
      <c r="E197" s="94" t="s">
        <v>950</v>
      </c>
      <c r="F197" s="85" t="s">
        <v>335</v>
      </c>
      <c r="G197" s="85" t="s">
        <v>335</v>
      </c>
      <c r="H197" s="85" t="s">
        <v>335</v>
      </c>
      <c r="I197" s="85" t="s">
        <v>335</v>
      </c>
      <c r="J197" s="88" t="s">
        <v>120</v>
      </c>
      <c r="K197" s="85" t="s">
        <v>29</v>
      </c>
      <c r="L197" s="88" t="s">
        <v>309</v>
      </c>
      <c r="M197" s="84" t="str" cm="1">
        <f t="array" ref="M197:O197">_xlfn.TEXTSPLIT(_xlfn.CONCAT(P197,",",P197,",",IF(P197="N/A","Automatisk bedömning","")),",")</f>
        <v>Ja</v>
      </c>
      <c r="N197" s="137" t="str">
        <v>Ja</v>
      </c>
      <c r="O197" s="91" t="str">
        <v/>
      </c>
      <c r="P197" s="85" t="str">
        <f t="shared" si="8"/>
        <v>Ja</v>
      </c>
      <c r="Q197" s="125" t="b">
        <f>IF(ISNUMBER(SEARCH('Steg 0'!$C$3,K197)),TRUE,FALSE)</f>
        <v>1</v>
      </c>
      <c r="R197" t="b">
        <f>IF(ISNUMBER(SEARCH('Steg 1'!$J$3,F197)),TRUE,FALSE)</f>
        <v>0</v>
      </c>
      <c r="S197" t="b">
        <f>IF(ISNUMBER(SEARCH('Steg 1'!$K$3,G197)),TRUE,FALSE)</f>
        <v>0</v>
      </c>
      <c r="T197" t="b">
        <f>IF(ISNUMBER(SEARCH('Steg 1'!$L$3,H197)),TRUE,FALSE)</f>
        <v>0</v>
      </c>
      <c r="U197" t="b">
        <f>IF(ISNUMBER(SEARCH('Steg 1'!$M$3,I197)),TRUE,FALSE)</f>
        <v>0</v>
      </c>
      <c r="V197" t="b">
        <f>IF(AND('Steg 0'!$C$7="Nej",J197="Ja"),FALSE,TRUE)</f>
        <v>1</v>
      </c>
      <c r="W197" t="b">
        <f>IF(AND(L197="Ja",'Steg 0'!$C$12&lt;&gt;"GDPR"),FALSE,TRUE)</f>
        <v>1</v>
      </c>
    </row>
    <row r="198" spans="1:23" ht="57.5">
      <c r="A198" s="86" t="s">
        <v>951</v>
      </c>
      <c r="B198" s="87" t="s">
        <v>952</v>
      </c>
      <c r="C198" s="88" t="s">
        <v>630</v>
      </c>
      <c r="D198" s="88" t="s">
        <v>953</v>
      </c>
      <c r="E198" s="88" t="s">
        <v>954</v>
      </c>
      <c r="F198" s="85" t="s">
        <v>335</v>
      </c>
      <c r="G198" s="85" t="s">
        <v>335</v>
      </c>
      <c r="H198" s="85" t="s">
        <v>335</v>
      </c>
      <c r="I198" s="85" t="s">
        <v>335</v>
      </c>
      <c r="J198" s="88" t="s">
        <v>120</v>
      </c>
      <c r="K198" s="85" t="s">
        <v>308</v>
      </c>
      <c r="L198" s="88" t="s">
        <v>309</v>
      </c>
      <c r="M198" s="84" t="str" cm="1">
        <f t="array" ref="M198:O198">_xlfn.TEXTSPLIT(_xlfn.CONCAT(P198,",",P198,",",IF(P198="N/A","Automatisk bedömning","")),",")</f>
        <v>N/A</v>
      </c>
      <c r="N198" s="137" t="str">
        <v>N/A</v>
      </c>
      <c r="O198" s="88" t="str">
        <v>Automatisk bedömning</v>
      </c>
      <c r="P198" s="85" t="str">
        <f t="shared" si="8"/>
        <v>N/A</v>
      </c>
      <c r="Q198" s="125" t="b">
        <f>IF(ISNUMBER(SEARCH('Steg 0'!$C$3,K198)),TRUE,FALSE)</f>
        <v>0</v>
      </c>
      <c r="R198" t="b">
        <f>IF(ISNUMBER(SEARCH('Steg 1'!$J$3,F198)),TRUE,FALSE)</f>
        <v>0</v>
      </c>
      <c r="S198" t="b">
        <f>IF(ISNUMBER(SEARCH('Steg 1'!$K$3,G198)),TRUE,FALSE)</f>
        <v>0</v>
      </c>
      <c r="T198" t="b">
        <f>IF(ISNUMBER(SEARCH('Steg 1'!$L$3,H198)),TRUE,FALSE)</f>
        <v>0</v>
      </c>
      <c r="U198" t="b">
        <f>IF(ISNUMBER(SEARCH('Steg 1'!$M$3,I198)),TRUE,FALSE)</f>
        <v>0</v>
      </c>
      <c r="V198" t="b">
        <f>IF(AND('Steg 0'!$C$7="Nej",J198="Ja"),FALSE,TRUE)</f>
        <v>1</v>
      </c>
      <c r="W198" t="b">
        <f>IF(AND(L198="Ja",'Steg 0'!$C$12&lt;&gt;"GDPR"),FALSE,TRUE)</f>
        <v>1</v>
      </c>
    </row>
    <row r="199" spans="1:23" ht="57.5">
      <c r="A199" s="86" t="s">
        <v>955</v>
      </c>
      <c r="B199" s="87" t="s">
        <v>956</v>
      </c>
      <c r="C199" s="88" t="s">
        <v>957</v>
      </c>
      <c r="D199" s="88" t="s">
        <v>958</v>
      </c>
      <c r="E199" s="88" t="s">
        <v>959</v>
      </c>
      <c r="F199" s="85" t="s">
        <v>335</v>
      </c>
      <c r="G199" s="85" t="s">
        <v>335</v>
      </c>
      <c r="H199" s="85" t="s">
        <v>335</v>
      </c>
      <c r="I199" s="85" t="s">
        <v>335</v>
      </c>
      <c r="J199" s="88" t="s">
        <v>120</v>
      </c>
      <c r="K199" s="91" t="s">
        <v>647</v>
      </c>
      <c r="L199" s="88" t="s">
        <v>309</v>
      </c>
      <c r="M199" s="84" t="str" cm="1">
        <f t="array" ref="M199:O199">_xlfn.TEXTSPLIT(_xlfn.CONCAT(P199,",",P199,",",IF(P199="N/A","Automatisk bedömning","")),",")</f>
        <v>N/A</v>
      </c>
      <c r="N199" s="137" t="str">
        <v>N/A</v>
      </c>
      <c r="O199" s="88" t="str">
        <v>Automatisk bedömning</v>
      </c>
      <c r="P199" s="85" t="str">
        <f t="shared" si="8"/>
        <v>N/A</v>
      </c>
      <c r="Q199" s="125" t="b">
        <f>IF(ISNUMBER(SEARCH('Steg 0'!$C$3,K199)),TRUE,FALSE)</f>
        <v>0</v>
      </c>
      <c r="R199" t="b">
        <f>IF(ISNUMBER(SEARCH('Steg 1'!$J$3,F199)),TRUE,FALSE)</f>
        <v>0</v>
      </c>
      <c r="S199" t="b">
        <f>IF(ISNUMBER(SEARCH('Steg 1'!$K$3,G199)),TRUE,FALSE)</f>
        <v>0</v>
      </c>
      <c r="T199" t="b">
        <f>IF(ISNUMBER(SEARCH('Steg 1'!$L$3,H199)),TRUE,FALSE)</f>
        <v>0</v>
      </c>
      <c r="U199" t="b">
        <f>IF(ISNUMBER(SEARCH('Steg 1'!$M$3,I199)),TRUE,FALSE)</f>
        <v>0</v>
      </c>
      <c r="V199" t="b">
        <f>IF(AND('Steg 0'!$C$7="Nej",J199="Ja"),FALSE,TRUE)</f>
        <v>1</v>
      </c>
      <c r="W199" t="b">
        <f>IF(AND(L199="Ja",'Steg 0'!$C$12&lt;&gt;"GDPR"),FALSE,TRUE)</f>
        <v>1</v>
      </c>
    </row>
    <row r="200" spans="1:23" ht="126.5">
      <c r="A200" s="89" t="s">
        <v>960</v>
      </c>
      <c r="B200" s="90" t="s">
        <v>961</v>
      </c>
      <c r="C200" s="91" t="s">
        <v>957</v>
      </c>
      <c r="D200" s="91" t="s">
        <v>962</v>
      </c>
      <c r="E200" s="91" t="s">
        <v>963</v>
      </c>
      <c r="F200" s="85">
        <v>3.4</v>
      </c>
      <c r="G200" s="85">
        <v>3.4</v>
      </c>
      <c r="H200" s="85" t="s">
        <v>335</v>
      </c>
      <c r="I200" s="85" t="s">
        <v>335</v>
      </c>
      <c r="J200" s="88" t="s">
        <v>120</v>
      </c>
      <c r="K200" s="85" t="s">
        <v>308</v>
      </c>
      <c r="L200" s="88" t="s">
        <v>309</v>
      </c>
      <c r="M200" s="84" t="str" cm="1">
        <f t="array" ref="M200:O200">_xlfn.TEXTSPLIT(_xlfn.CONCAT(P200,",",P200,",",IF(P200="N/A","Automatisk bedömning","")),",")</f>
        <v>N/A</v>
      </c>
      <c r="N200" s="137" t="str">
        <v>N/A</v>
      </c>
      <c r="O200" s="91" t="str">
        <v>Automatisk bedömning</v>
      </c>
      <c r="P200" s="85" t="str">
        <f t="shared" si="8"/>
        <v>N/A</v>
      </c>
      <c r="Q200" s="125" t="b">
        <f>IF(ISNUMBER(SEARCH('Steg 0'!$C$3,K200)),TRUE,FALSE)</f>
        <v>0</v>
      </c>
      <c r="R200" t="b">
        <f>IF(ISNUMBER(SEARCH('Steg 1'!$J$3,F200)),TRUE,FALSE)</f>
        <v>1</v>
      </c>
      <c r="S200" t="b">
        <f>IF(ISNUMBER(SEARCH('Steg 1'!$K$3,G200)),TRUE,FALSE)</f>
        <v>1</v>
      </c>
      <c r="T200" t="b">
        <f>IF(ISNUMBER(SEARCH('Steg 1'!$L$3,H200)),TRUE,FALSE)</f>
        <v>0</v>
      </c>
      <c r="U200" t="b">
        <f>IF(ISNUMBER(SEARCH('Steg 1'!$M$3,I200)),TRUE,FALSE)</f>
        <v>0</v>
      </c>
      <c r="V200" t="b">
        <f>IF(AND('Steg 0'!$C$7="Nej",J200="Ja"),FALSE,TRUE)</f>
        <v>1</v>
      </c>
      <c r="W200" t="b">
        <f>IF(AND(L200="Ja",'Steg 0'!$C$12&lt;&gt;"GDPR"),FALSE,TRUE)</f>
        <v>1</v>
      </c>
    </row>
    <row r="201" spans="1:23" ht="57.5">
      <c r="A201" s="86" t="s">
        <v>960</v>
      </c>
      <c r="B201" s="87" t="s">
        <v>961</v>
      </c>
      <c r="C201" s="88" t="s">
        <v>957</v>
      </c>
      <c r="D201" s="88" t="s">
        <v>964</v>
      </c>
      <c r="E201" s="88" t="s">
        <v>965</v>
      </c>
      <c r="F201" s="85" t="s">
        <v>335</v>
      </c>
      <c r="G201" s="85" t="s">
        <v>335</v>
      </c>
      <c r="H201" s="85" t="s">
        <v>335</v>
      </c>
      <c r="I201" s="85" t="s">
        <v>335</v>
      </c>
      <c r="J201" s="88" t="s">
        <v>120</v>
      </c>
      <c r="K201" s="85" t="s">
        <v>308</v>
      </c>
      <c r="L201" s="88" t="s">
        <v>309</v>
      </c>
      <c r="M201" s="84" t="str" cm="1">
        <f t="array" ref="M201:O201">_xlfn.TEXTSPLIT(_xlfn.CONCAT(P201,",",P201,",",IF(P201="N/A","Automatisk bedömning","")),",")</f>
        <v>N/A</v>
      </c>
      <c r="N201" s="137" t="str">
        <v>N/A</v>
      </c>
      <c r="O201" s="88" t="str">
        <v>Automatisk bedömning</v>
      </c>
      <c r="P201" s="85" t="str">
        <f t="shared" si="8"/>
        <v>N/A</v>
      </c>
      <c r="Q201" s="125" t="b">
        <f>IF(ISNUMBER(SEARCH('Steg 0'!$C$3,K201)),TRUE,FALSE)</f>
        <v>0</v>
      </c>
      <c r="R201" t="b">
        <f>IF(ISNUMBER(SEARCH('Steg 1'!$J$3,F201)),TRUE,FALSE)</f>
        <v>0</v>
      </c>
      <c r="S201" t="b">
        <f>IF(ISNUMBER(SEARCH('Steg 1'!$K$3,G201)),TRUE,FALSE)</f>
        <v>0</v>
      </c>
      <c r="T201" t="b">
        <f>IF(ISNUMBER(SEARCH('Steg 1'!$L$3,H201)),TRUE,FALSE)</f>
        <v>0</v>
      </c>
      <c r="U201" t="b">
        <f>IF(ISNUMBER(SEARCH('Steg 1'!$M$3,I201)),TRUE,FALSE)</f>
        <v>0</v>
      </c>
      <c r="V201" t="b">
        <f>IF(AND('Steg 0'!$C$7="Nej",J201="Ja"),FALSE,TRUE)</f>
        <v>1</v>
      </c>
      <c r="W201" t="b">
        <f>IF(AND(L201="Ja",'Steg 0'!$C$12&lt;&gt;"GDPR"),FALSE,TRUE)</f>
        <v>1</v>
      </c>
    </row>
    <row r="202" spans="1:23" ht="103.5">
      <c r="A202" s="89" t="s">
        <v>966</v>
      </c>
      <c r="B202" s="90" t="s">
        <v>961</v>
      </c>
      <c r="C202" s="91" t="s">
        <v>957</v>
      </c>
      <c r="D202" s="91" t="s">
        <v>967</v>
      </c>
      <c r="E202" s="91" t="s">
        <v>968</v>
      </c>
      <c r="F202" s="85" t="s">
        <v>335</v>
      </c>
      <c r="G202" s="85" t="s">
        <v>335</v>
      </c>
      <c r="H202" s="85" t="s">
        <v>335</v>
      </c>
      <c r="I202" s="85" t="s">
        <v>335</v>
      </c>
      <c r="J202" s="88" t="s">
        <v>120</v>
      </c>
      <c r="K202" s="85" t="s">
        <v>308</v>
      </c>
      <c r="L202" s="88" t="s">
        <v>309</v>
      </c>
      <c r="M202" s="84" t="str" cm="1">
        <f t="array" ref="M202:O202">_xlfn.TEXTSPLIT(_xlfn.CONCAT(P202,",",P202,",",IF(P202="N/A","Automatisk bedömning","")),",")</f>
        <v>N/A</v>
      </c>
      <c r="N202" s="137" t="str">
        <v>N/A</v>
      </c>
      <c r="O202" s="91" t="str">
        <v>Automatisk bedömning</v>
      </c>
      <c r="P202" s="85" t="str">
        <f t="shared" si="8"/>
        <v>N/A</v>
      </c>
      <c r="Q202" s="125" t="b">
        <f>IF(ISNUMBER(SEARCH('Steg 0'!$C$3,K202)),TRUE,FALSE)</f>
        <v>0</v>
      </c>
      <c r="R202" t="b">
        <f>IF(ISNUMBER(SEARCH('Steg 1'!$J$3,F202)),TRUE,FALSE)</f>
        <v>0</v>
      </c>
      <c r="S202" t="b">
        <f>IF(ISNUMBER(SEARCH('Steg 1'!$K$3,G202)),TRUE,FALSE)</f>
        <v>0</v>
      </c>
      <c r="T202" t="b">
        <f>IF(ISNUMBER(SEARCH('Steg 1'!$L$3,H202)),TRUE,FALSE)</f>
        <v>0</v>
      </c>
      <c r="U202" t="b">
        <f>IF(ISNUMBER(SEARCH('Steg 1'!$M$3,I202)),TRUE,FALSE)</f>
        <v>0</v>
      </c>
      <c r="V202" t="b">
        <f>IF(AND('Steg 0'!$C$7="Nej",J202="Ja"),FALSE,TRUE)</f>
        <v>1</v>
      </c>
      <c r="W202" t="b">
        <f>IF(AND(L202="Ja",'Steg 0'!$C$12&lt;&gt;"GDPR"),FALSE,TRUE)</f>
        <v>1</v>
      </c>
    </row>
    <row r="203" spans="1:23" ht="103.5">
      <c r="A203" s="89" t="s">
        <v>969</v>
      </c>
      <c r="B203" s="90" t="s">
        <v>970</v>
      </c>
      <c r="C203" s="91" t="s">
        <v>971</v>
      </c>
      <c r="D203" s="91" t="s">
        <v>972</v>
      </c>
      <c r="E203" s="91" t="s">
        <v>973</v>
      </c>
      <c r="F203" s="85" t="s">
        <v>335</v>
      </c>
      <c r="G203" s="85" t="s">
        <v>335</v>
      </c>
      <c r="H203" s="85" t="s">
        <v>335</v>
      </c>
      <c r="I203" s="85" t="s">
        <v>335</v>
      </c>
      <c r="J203" s="88" t="s">
        <v>120</v>
      </c>
      <c r="K203" s="91" t="s">
        <v>647</v>
      </c>
      <c r="L203" s="88" t="s">
        <v>309</v>
      </c>
      <c r="M203" s="84" t="str" cm="1">
        <f t="array" ref="M203:O203">_xlfn.TEXTSPLIT(_xlfn.CONCAT(P203,",",P203,",",IF(P203="N/A","Automatisk bedömning","")),",")</f>
        <v>N/A</v>
      </c>
      <c r="N203" s="137" t="str">
        <v>N/A</v>
      </c>
      <c r="O203" s="91" t="str">
        <v>Automatisk bedömning</v>
      </c>
      <c r="P203" s="85" t="str">
        <f t="shared" si="8"/>
        <v>N/A</v>
      </c>
      <c r="Q203" s="125" t="b">
        <f>IF(ISNUMBER(SEARCH('Steg 0'!$C$3,K203)),TRUE,FALSE)</f>
        <v>0</v>
      </c>
      <c r="R203" t="b">
        <f>IF(ISNUMBER(SEARCH('Steg 1'!$J$3,F203)),TRUE,FALSE)</f>
        <v>0</v>
      </c>
      <c r="S203" t="b">
        <f>IF(ISNUMBER(SEARCH('Steg 1'!$K$3,G203)),TRUE,FALSE)</f>
        <v>0</v>
      </c>
      <c r="T203" t="b">
        <f>IF(ISNUMBER(SEARCH('Steg 1'!$L$3,H203)),TRUE,FALSE)</f>
        <v>0</v>
      </c>
      <c r="U203" t="b">
        <f>IF(ISNUMBER(SEARCH('Steg 1'!$M$3,I203)),TRUE,FALSE)</f>
        <v>0</v>
      </c>
      <c r="V203" t="b">
        <f>IF(AND('Steg 0'!$C$7="Nej",J203="Ja"),FALSE,TRUE)</f>
        <v>1</v>
      </c>
      <c r="W203" t="b">
        <f>IF(AND(L203="Ja",'Steg 0'!$C$12&lt;&gt;"GDPR"),FALSE,TRUE)</f>
        <v>1</v>
      </c>
    </row>
    <row r="204" spans="1:23" ht="80.5">
      <c r="A204" s="86" t="s">
        <v>974</v>
      </c>
      <c r="B204" s="87" t="s">
        <v>970</v>
      </c>
      <c r="C204" s="88" t="s">
        <v>896</v>
      </c>
      <c r="D204" s="88" t="s">
        <v>975</v>
      </c>
      <c r="E204" s="88" t="s">
        <v>976</v>
      </c>
      <c r="F204" s="85" t="s">
        <v>335</v>
      </c>
      <c r="G204" s="85" t="s">
        <v>335</v>
      </c>
      <c r="H204" s="85" t="s">
        <v>335</v>
      </c>
      <c r="I204" s="85" t="s">
        <v>335</v>
      </c>
      <c r="J204" s="88" t="s">
        <v>120</v>
      </c>
      <c r="K204" s="85" t="s">
        <v>308</v>
      </c>
      <c r="L204" s="88" t="s">
        <v>309</v>
      </c>
      <c r="M204" s="84" t="str" cm="1">
        <f t="array" ref="M204:O204">_xlfn.TEXTSPLIT(_xlfn.CONCAT(P204,",",P204,",",IF(P204="N/A","Automatisk bedömning","")),",")</f>
        <v>N/A</v>
      </c>
      <c r="N204" s="137" t="str">
        <v>N/A</v>
      </c>
      <c r="O204" s="88" t="str">
        <v>Automatisk bedömning</v>
      </c>
      <c r="P204" s="85" t="str">
        <f t="shared" si="8"/>
        <v>N/A</v>
      </c>
      <c r="Q204" s="125" t="b">
        <f>IF(ISNUMBER(SEARCH('Steg 0'!$C$3,K204)),TRUE,FALSE)</f>
        <v>0</v>
      </c>
      <c r="R204" t="b">
        <f>IF(ISNUMBER(SEARCH('Steg 1'!$J$3,F204)),TRUE,FALSE)</f>
        <v>0</v>
      </c>
      <c r="S204" t="b">
        <f>IF(ISNUMBER(SEARCH('Steg 1'!$K$3,G204)),TRUE,FALSE)</f>
        <v>0</v>
      </c>
      <c r="T204" t="b">
        <f>IF(ISNUMBER(SEARCH('Steg 1'!$L$3,H204)),TRUE,FALSE)</f>
        <v>0</v>
      </c>
      <c r="U204" t="b">
        <f>IF(ISNUMBER(SEARCH('Steg 1'!$M$3,I204)),TRUE,FALSE)</f>
        <v>0</v>
      </c>
      <c r="V204" t="b">
        <f>IF(AND('Steg 0'!$C$7="Nej",J204="Ja"),FALSE,TRUE)</f>
        <v>1</v>
      </c>
      <c r="W204" t="b">
        <f>IF(AND(L204="Ja",'Steg 0'!$C$12&lt;&gt;"GDPR"),FALSE,TRUE)</f>
        <v>1</v>
      </c>
    </row>
    <row r="205" spans="1:23" ht="80.5">
      <c r="A205" s="89" t="s">
        <v>977</v>
      </c>
      <c r="B205" s="90" t="s">
        <v>970</v>
      </c>
      <c r="C205" s="91" t="s">
        <v>896</v>
      </c>
      <c r="D205" s="91" t="s">
        <v>975</v>
      </c>
      <c r="E205" s="91" t="s">
        <v>978</v>
      </c>
      <c r="F205" s="85" t="s">
        <v>335</v>
      </c>
      <c r="G205" s="85" t="s">
        <v>335</v>
      </c>
      <c r="H205" s="85" t="s">
        <v>335</v>
      </c>
      <c r="I205" s="85" t="s">
        <v>335</v>
      </c>
      <c r="J205" s="88" t="s">
        <v>120</v>
      </c>
      <c r="K205" s="85" t="s">
        <v>308</v>
      </c>
      <c r="L205" s="88" t="s">
        <v>309</v>
      </c>
      <c r="M205" s="84" t="str" cm="1">
        <f t="array" ref="M205:O205">_xlfn.TEXTSPLIT(_xlfn.CONCAT(P205,",",P205,",",IF(P205="N/A","Automatisk bedömning","")),",")</f>
        <v>N/A</v>
      </c>
      <c r="N205" s="137" t="str">
        <v>N/A</v>
      </c>
      <c r="O205" s="91" t="str">
        <v>Automatisk bedömning</v>
      </c>
      <c r="P205" s="85" t="str">
        <f t="shared" si="8"/>
        <v>N/A</v>
      </c>
      <c r="Q205" s="125" t="b">
        <f>IF(ISNUMBER(SEARCH('Steg 0'!$C$3,K205)),TRUE,FALSE)</f>
        <v>0</v>
      </c>
      <c r="R205" t="b">
        <f>IF(ISNUMBER(SEARCH('Steg 1'!$J$3,F205)),TRUE,FALSE)</f>
        <v>0</v>
      </c>
      <c r="S205" t="b">
        <f>IF(ISNUMBER(SEARCH('Steg 1'!$K$3,G205)),TRUE,FALSE)</f>
        <v>0</v>
      </c>
      <c r="T205" t="b">
        <f>IF(ISNUMBER(SEARCH('Steg 1'!$L$3,H205)),TRUE,FALSE)</f>
        <v>0</v>
      </c>
      <c r="U205" t="b">
        <f>IF(ISNUMBER(SEARCH('Steg 1'!$M$3,I205)),TRUE,FALSE)</f>
        <v>0</v>
      </c>
      <c r="V205" t="b">
        <f>IF(AND('Steg 0'!$C$7="Nej",J205="Ja"),FALSE,TRUE)</f>
        <v>1</v>
      </c>
      <c r="W205" t="b">
        <f>IF(AND(L205="Ja",'Steg 0'!$C$12&lt;&gt;"GDPR"),FALSE,TRUE)</f>
        <v>1</v>
      </c>
    </row>
    <row r="206" spans="1:23">
      <c r="A206" s="79" t="s">
        <v>979</v>
      </c>
      <c r="B206" s="77"/>
      <c r="C206" s="80"/>
      <c r="D206" s="80"/>
      <c r="E206" s="80"/>
      <c r="F206" s="80"/>
      <c r="G206" s="80"/>
      <c r="H206" s="80"/>
      <c r="I206" s="80"/>
      <c r="J206" s="80"/>
      <c r="K206" s="80"/>
      <c r="L206" s="80"/>
      <c r="M206" s="80"/>
      <c r="N206" s="112"/>
      <c r="O206" s="80"/>
      <c r="P206" s="85"/>
      <c r="Q206" s="125"/>
    </row>
    <row r="207" spans="1:23" ht="23">
      <c r="A207" s="134"/>
      <c r="B207" s="135"/>
      <c r="C207" s="128"/>
      <c r="D207" s="128"/>
      <c r="E207" s="128"/>
      <c r="F207" s="128"/>
      <c r="G207" s="128"/>
      <c r="H207" s="128"/>
      <c r="I207" s="128"/>
      <c r="J207" s="128"/>
      <c r="K207" s="128"/>
      <c r="L207" s="128"/>
      <c r="M207" s="136" t="str" cm="1">
        <f t="array" ref="M207:O207">_xlfn.TEXTSPLIT(_xlfn.CONCAT(P207,",",P207,",",IF(P207="N/A","Automatisk bedömning","")),",")</f>
        <v>N/A</v>
      </c>
      <c r="N207" s="137" t="str">
        <v>N/A</v>
      </c>
      <c r="O207" s="88" t="str">
        <v>Automatisk bedömning</v>
      </c>
      <c r="P207" s="85" t="str">
        <f t="shared" ref="P207" si="9">IF(AND(OR(R207,S207,T207,U207,_xlfn.CONCAT(F207,G207,H207,I207)="xxxx"),V207,W207,Q207),"Ja","N/A")</f>
        <v>N/A</v>
      </c>
      <c r="Q207" s="125" t="b">
        <f>IF(ISNUMBER(SEARCH('Steg 0'!$C$3,K207)),TRUE,FALSE)</f>
        <v>0</v>
      </c>
      <c r="R207" t="b">
        <f>IF(ISNUMBER(SEARCH('Steg 1'!$J$3,F207)),TRUE,FALSE)</f>
        <v>0</v>
      </c>
      <c r="S207" t="b">
        <f>IF(ISNUMBER(SEARCH('Steg 1'!$K$3,G207)),TRUE,FALSE)</f>
        <v>0</v>
      </c>
      <c r="T207" t="b">
        <f>IF(ISNUMBER(SEARCH('Steg 1'!$L$3,H207)),TRUE,FALSE)</f>
        <v>0</v>
      </c>
      <c r="U207" t="b">
        <f>IF(ISNUMBER(SEARCH('Steg 1'!$M$3,I207)),TRUE,FALSE)</f>
        <v>0</v>
      </c>
      <c r="V207" t="b">
        <f>IF(AND('Steg 0'!$C$7="Nej",J207="Ja"),FALSE,TRUE)</f>
        <v>1</v>
      </c>
      <c r="W207" t="b">
        <f>IF(AND(L207="Ja",'Steg 0'!$C$12&lt;&gt;"GDPR"),FALSE,TRUE)</f>
        <v>1</v>
      </c>
    </row>
    <row r="208" spans="1:23" ht="23">
      <c r="A208" s="138"/>
      <c r="B208" s="139"/>
      <c r="C208" s="126"/>
      <c r="D208" s="126"/>
      <c r="E208" s="126"/>
      <c r="F208" s="126"/>
      <c r="G208" s="126"/>
      <c r="H208" s="126"/>
      <c r="I208" s="126"/>
      <c r="J208" s="126"/>
      <c r="K208" s="126"/>
      <c r="L208" s="126"/>
      <c r="M208" s="136" t="str" cm="1">
        <f t="array" ref="M208:O208">_xlfn.TEXTSPLIT(_xlfn.CONCAT(P208,",",P208,",",IF(P208="N/A","Automatisk bedömning","")),",")</f>
        <v>N/A</v>
      </c>
      <c r="N208" s="137" t="str">
        <v>N/A</v>
      </c>
      <c r="O208" s="88" t="str">
        <v>Automatisk bedömning</v>
      </c>
      <c r="P208" s="85" t="str">
        <f t="shared" ref="P208:P225" si="10">IF(AND(OR(R208,S208,T208,U208,_xlfn.CONCAT(F208,G208,H208,I208)="xxxx"),V208,W208,Q208),"Ja","N/A")</f>
        <v>N/A</v>
      </c>
      <c r="Q208" s="125" t="b">
        <f>IF(ISNUMBER(SEARCH('Steg 0'!$C$3,K208)),TRUE,FALSE)</f>
        <v>0</v>
      </c>
      <c r="R208" t="b">
        <f>IF(ISNUMBER(SEARCH('Steg 1'!$J$3,F208)),TRUE,FALSE)</f>
        <v>0</v>
      </c>
      <c r="S208" t="b">
        <f>IF(ISNUMBER(SEARCH('Steg 1'!$K$3,G208)),TRUE,FALSE)</f>
        <v>0</v>
      </c>
      <c r="T208" t="b">
        <f>IF(ISNUMBER(SEARCH('Steg 1'!$L$3,H208)),TRUE,FALSE)</f>
        <v>0</v>
      </c>
      <c r="U208" t="b">
        <f>IF(ISNUMBER(SEARCH('Steg 1'!$M$3,I208)),TRUE,FALSE)</f>
        <v>0</v>
      </c>
      <c r="V208" t="b">
        <f>IF(AND('Steg 0'!$C$7="Nej",J208="Ja"),FALSE,TRUE)</f>
        <v>1</v>
      </c>
      <c r="W208" t="b">
        <f>IF(AND(L208="Ja",'Steg 0'!$C$12&lt;&gt;"GDPR"),FALSE,TRUE)</f>
        <v>1</v>
      </c>
    </row>
    <row r="209" spans="1:23" ht="23">
      <c r="A209" s="134"/>
      <c r="B209" s="135"/>
      <c r="C209" s="128"/>
      <c r="D209" s="128"/>
      <c r="E209" s="128"/>
      <c r="F209" s="128"/>
      <c r="G209" s="128"/>
      <c r="H209" s="128"/>
      <c r="I209" s="128"/>
      <c r="J209" s="128"/>
      <c r="K209" s="128"/>
      <c r="L209" s="128"/>
      <c r="M209" s="136" t="str" cm="1">
        <f t="array" ref="M209:O209">_xlfn.TEXTSPLIT(_xlfn.CONCAT(P209,",",P209,",",IF(P209="N/A","Automatisk bedömning","")),",")</f>
        <v>N/A</v>
      </c>
      <c r="N209" s="137" t="str">
        <v>N/A</v>
      </c>
      <c r="O209" s="88" t="str">
        <v>Automatisk bedömning</v>
      </c>
      <c r="P209" s="85" t="str">
        <f t="shared" si="10"/>
        <v>N/A</v>
      </c>
      <c r="Q209" s="125" t="b">
        <f>IF(ISNUMBER(SEARCH('Steg 0'!$C$3,K209)),TRUE,FALSE)</f>
        <v>0</v>
      </c>
      <c r="R209" t="b">
        <f>IF(ISNUMBER(SEARCH('Steg 1'!$J$3,F209)),TRUE,FALSE)</f>
        <v>0</v>
      </c>
      <c r="S209" t="b">
        <f>IF(ISNUMBER(SEARCH('Steg 1'!$K$3,G209)),TRUE,FALSE)</f>
        <v>0</v>
      </c>
      <c r="T209" t="b">
        <f>IF(ISNUMBER(SEARCH('Steg 1'!$L$3,H209)),TRUE,FALSE)</f>
        <v>0</v>
      </c>
      <c r="U209" t="b">
        <f>IF(ISNUMBER(SEARCH('Steg 1'!$M$3,I209)),TRUE,FALSE)</f>
        <v>0</v>
      </c>
      <c r="V209" t="b">
        <f>IF(AND('Steg 0'!$C$7="Nej",J209="Ja"),FALSE,TRUE)</f>
        <v>1</v>
      </c>
      <c r="W209" t="b">
        <f>IF(AND(L209="Ja",'Steg 0'!$C$12&lt;&gt;"GDPR"),FALSE,TRUE)</f>
        <v>1</v>
      </c>
    </row>
    <row r="210" spans="1:23" ht="23">
      <c r="A210" s="138"/>
      <c r="B210" s="139"/>
      <c r="C210" s="126"/>
      <c r="D210" s="126"/>
      <c r="E210" s="126"/>
      <c r="F210" s="126"/>
      <c r="G210" s="126"/>
      <c r="H210" s="126"/>
      <c r="I210" s="126"/>
      <c r="J210" s="126"/>
      <c r="K210" s="126"/>
      <c r="L210" s="126"/>
      <c r="M210" s="136" t="str" cm="1">
        <f t="array" ref="M210:O210">_xlfn.TEXTSPLIT(_xlfn.CONCAT(P210,",",P210,",",IF(P210="N/A","Automatisk bedömning","")),",")</f>
        <v>N/A</v>
      </c>
      <c r="N210" s="137" t="str">
        <v>N/A</v>
      </c>
      <c r="O210" s="88" t="str">
        <v>Automatisk bedömning</v>
      </c>
      <c r="P210" s="85" t="str">
        <f t="shared" si="10"/>
        <v>N/A</v>
      </c>
      <c r="Q210" s="125" t="b">
        <f>IF(ISNUMBER(SEARCH('Steg 0'!$C$3,K210)),TRUE,FALSE)</f>
        <v>0</v>
      </c>
      <c r="R210" t="b">
        <f>IF(ISNUMBER(SEARCH('Steg 1'!$J$3,F210)),TRUE,FALSE)</f>
        <v>0</v>
      </c>
      <c r="S210" t="b">
        <f>IF(ISNUMBER(SEARCH('Steg 1'!$K$3,G210)),TRUE,FALSE)</f>
        <v>0</v>
      </c>
      <c r="T210" t="b">
        <f>IF(ISNUMBER(SEARCH('Steg 1'!$L$3,H210)),TRUE,FALSE)</f>
        <v>0</v>
      </c>
      <c r="U210" t="b">
        <f>IF(ISNUMBER(SEARCH('Steg 1'!$M$3,I210)),TRUE,FALSE)</f>
        <v>0</v>
      </c>
      <c r="V210" t="b">
        <f>IF(AND('Steg 0'!$C$7="Nej",J210="Ja"),FALSE,TRUE)</f>
        <v>1</v>
      </c>
      <c r="W210" t="b">
        <f>IF(AND(L210="Ja",'Steg 0'!$C$12&lt;&gt;"GDPR"),FALSE,TRUE)</f>
        <v>1</v>
      </c>
    </row>
    <row r="211" spans="1:23" ht="23">
      <c r="A211" s="134"/>
      <c r="B211" s="135"/>
      <c r="C211" s="128"/>
      <c r="D211" s="128"/>
      <c r="E211" s="128"/>
      <c r="F211" s="128"/>
      <c r="G211" s="128"/>
      <c r="H211" s="128"/>
      <c r="I211" s="128"/>
      <c r="J211" s="128"/>
      <c r="K211" s="128"/>
      <c r="L211" s="128"/>
      <c r="M211" s="136" t="str" cm="1">
        <f t="array" ref="M211:O211">_xlfn.TEXTSPLIT(_xlfn.CONCAT(P211,",",P211,",",IF(P211="N/A","Automatisk bedömning","")),",")</f>
        <v>N/A</v>
      </c>
      <c r="N211" s="137" t="str">
        <v>N/A</v>
      </c>
      <c r="O211" s="88" t="str">
        <v>Automatisk bedömning</v>
      </c>
      <c r="P211" s="85" t="str">
        <f t="shared" si="10"/>
        <v>N/A</v>
      </c>
      <c r="Q211" s="125" t="b">
        <f>IF(ISNUMBER(SEARCH('Steg 0'!$C$3,K211)),TRUE,FALSE)</f>
        <v>0</v>
      </c>
      <c r="R211" t="b">
        <f>IF(ISNUMBER(SEARCH('Steg 1'!$J$3,F211)),TRUE,FALSE)</f>
        <v>0</v>
      </c>
      <c r="S211" t="b">
        <f>IF(ISNUMBER(SEARCH('Steg 1'!$K$3,G211)),TRUE,FALSE)</f>
        <v>0</v>
      </c>
      <c r="T211" t="b">
        <f>IF(ISNUMBER(SEARCH('Steg 1'!$L$3,H211)),TRUE,FALSE)</f>
        <v>0</v>
      </c>
      <c r="U211" t="b">
        <f>IF(ISNUMBER(SEARCH('Steg 1'!$M$3,I211)),TRUE,FALSE)</f>
        <v>0</v>
      </c>
      <c r="V211" t="b">
        <f>IF(AND('Steg 0'!$C$7="Nej",J211="Ja"),FALSE,TRUE)</f>
        <v>1</v>
      </c>
      <c r="W211" t="b">
        <f>IF(AND(L211="Ja",'Steg 0'!$C$12&lt;&gt;"GDPR"),FALSE,TRUE)</f>
        <v>1</v>
      </c>
    </row>
    <row r="212" spans="1:23" ht="23">
      <c r="A212" s="138"/>
      <c r="B212" s="139"/>
      <c r="C212" s="126"/>
      <c r="D212" s="126"/>
      <c r="E212" s="126"/>
      <c r="F212" s="126"/>
      <c r="G212" s="126"/>
      <c r="H212" s="126"/>
      <c r="I212" s="126"/>
      <c r="J212" s="126"/>
      <c r="K212" s="126"/>
      <c r="L212" s="126"/>
      <c r="M212" s="136" t="str" cm="1">
        <f t="array" ref="M212:O212">_xlfn.TEXTSPLIT(_xlfn.CONCAT(P212,",",P212,",",IF(P212="N/A","Automatisk bedömning","")),",")</f>
        <v>N/A</v>
      </c>
      <c r="N212" s="137" t="str">
        <v>N/A</v>
      </c>
      <c r="O212" s="88" t="str">
        <v>Automatisk bedömning</v>
      </c>
      <c r="P212" s="85" t="str">
        <f t="shared" si="10"/>
        <v>N/A</v>
      </c>
      <c r="Q212" s="125" t="b">
        <f>IF(ISNUMBER(SEARCH('Steg 0'!$C$3,K212)),TRUE,FALSE)</f>
        <v>0</v>
      </c>
      <c r="R212" t="b">
        <f>IF(ISNUMBER(SEARCH('Steg 1'!$J$3,F212)),TRUE,FALSE)</f>
        <v>0</v>
      </c>
      <c r="S212" t="b">
        <f>IF(ISNUMBER(SEARCH('Steg 1'!$K$3,G212)),TRUE,FALSE)</f>
        <v>0</v>
      </c>
      <c r="T212" t="b">
        <f>IF(ISNUMBER(SEARCH('Steg 1'!$L$3,H212)),TRUE,FALSE)</f>
        <v>0</v>
      </c>
      <c r="U212" t="b">
        <f>IF(ISNUMBER(SEARCH('Steg 1'!$M$3,I212)),TRUE,FALSE)</f>
        <v>0</v>
      </c>
      <c r="V212" t="b">
        <f>IF(AND('Steg 0'!$C$7="Nej",J212="Ja"),FALSE,TRUE)</f>
        <v>1</v>
      </c>
      <c r="W212" t="b">
        <f>IF(AND(L212="Ja",'Steg 0'!$C$12&lt;&gt;"GDPR"),FALSE,TRUE)</f>
        <v>1</v>
      </c>
    </row>
    <row r="213" spans="1:23" ht="23">
      <c r="A213" s="134"/>
      <c r="B213" s="135"/>
      <c r="C213" s="128"/>
      <c r="D213" s="128"/>
      <c r="E213" s="128"/>
      <c r="F213" s="128"/>
      <c r="G213" s="128"/>
      <c r="H213" s="128"/>
      <c r="I213" s="128"/>
      <c r="J213" s="128"/>
      <c r="K213" s="128"/>
      <c r="L213" s="128"/>
      <c r="M213" s="136" t="str" cm="1">
        <f t="array" ref="M213:O213">_xlfn.TEXTSPLIT(_xlfn.CONCAT(P213,",",P213,",",IF(P213="N/A","Automatisk bedömning","")),",")</f>
        <v>N/A</v>
      </c>
      <c r="N213" s="137" t="str">
        <v>N/A</v>
      </c>
      <c r="O213" s="88" t="str">
        <v>Automatisk bedömning</v>
      </c>
      <c r="P213" s="85" t="str">
        <f t="shared" si="10"/>
        <v>N/A</v>
      </c>
      <c r="Q213" s="125" t="b">
        <f>IF(ISNUMBER(SEARCH('Steg 0'!$C$3,K213)),TRUE,FALSE)</f>
        <v>0</v>
      </c>
      <c r="R213" t="b">
        <f>IF(ISNUMBER(SEARCH('Steg 1'!$J$3,F213)),TRUE,FALSE)</f>
        <v>0</v>
      </c>
      <c r="S213" t="b">
        <f>IF(ISNUMBER(SEARCH('Steg 1'!$K$3,G213)),TRUE,FALSE)</f>
        <v>0</v>
      </c>
      <c r="T213" t="b">
        <f>IF(ISNUMBER(SEARCH('Steg 1'!$L$3,H213)),TRUE,FALSE)</f>
        <v>0</v>
      </c>
      <c r="U213" t="b">
        <f>IF(ISNUMBER(SEARCH('Steg 1'!$M$3,I213)),TRUE,FALSE)</f>
        <v>0</v>
      </c>
      <c r="V213" t="b">
        <f>IF(AND('Steg 0'!$C$7="Nej",J213="Ja"),FALSE,TRUE)</f>
        <v>1</v>
      </c>
      <c r="W213" t="b">
        <f>IF(AND(L213="Ja",'Steg 0'!$C$12&lt;&gt;"GDPR"),FALSE,TRUE)</f>
        <v>1</v>
      </c>
    </row>
    <row r="214" spans="1:23" ht="23">
      <c r="A214" s="138"/>
      <c r="B214" s="139"/>
      <c r="C214" s="126"/>
      <c r="D214" s="126"/>
      <c r="E214" s="126"/>
      <c r="F214" s="126"/>
      <c r="G214" s="126"/>
      <c r="H214" s="126"/>
      <c r="I214" s="126"/>
      <c r="J214" s="126"/>
      <c r="K214" s="126"/>
      <c r="L214" s="126"/>
      <c r="M214" s="136" t="str" cm="1">
        <f t="array" ref="M214:O214">_xlfn.TEXTSPLIT(_xlfn.CONCAT(P214,",",P214,",",IF(P214="N/A","Automatisk bedömning","")),",")</f>
        <v>N/A</v>
      </c>
      <c r="N214" s="137" t="str">
        <v>N/A</v>
      </c>
      <c r="O214" s="88" t="str">
        <v>Automatisk bedömning</v>
      </c>
      <c r="P214" s="85" t="str">
        <f t="shared" si="10"/>
        <v>N/A</v>
      </c>
      <c r="Q214" s="125" t="b">
        <f>IF(ISNUMBER(SEARCH('Steg 0'!$C$3,K214)),TRUE,FALSE)</f>
        <v>0</v>
      </c>
      <c r="R214" t="b">
        <f>IF(ISNUMBER(SEARCH('Steg 1'!$J$3,F214)),TRUE,FALSE)</f>
        <v>0</v>
      </c>
      <c r="S214" t="b">
        <f>IF(ISNUMBER(SEARCH('Steg 1'!$K$3,G214)),TRUE,FALSE)</f>
        <v>0</v>
      </c>
      <c r="T214" t="b">
        <f>IF(ISNUMBER(SEARCH('Steg 1'!$L$3,H214)),TRUE,FALSE)</f>
        <v>0</v>
      </c>
      <c r="U214" t="b">
        <f>IF(ISNUMBER(SEARCH('Steg 1'!$M$3,I214)),TRUE,FALSE)</f>
        <v>0</v>
      </c>
      <c r="V214" t="b">
        <f>IF(AND('Steg 0'!$C$7="Nej",J214="Ja"),FALSE,TRUE)</f>
        <v>1</v>
      </c>
      <c r="W214" t="b">
        <f>IF(AND(L214="Ja",'Steg 0'!$C$12&lt;&gt;"GDPR"),FALSE,TRUE)</f>
        <v>1</v>
      </c>
    </row>
    <row r="215" spans="1:23" ht="23">
      <c r="A215" s="134"/>
      <c r="B215" s="135"/>
      <c r="C215" s="128"/>
      <c r="D215" s="128"/>
      <c r="E215" s="128"/>
      <c r="F215" s="128"/>
      <c r="G215" s="128"/>
      <c r="H215" s="128"/>
      <c r="I215" s="128"/>
      <c r="J215" s="128"/>
      <c r="K215" s="128"/>
      <c r="L215" s="128"/>
      <c r="M215" s="136" t="str" cm="1">
        <f t="array" ref="M215:O215">_xlfn.TEXTSPLIT(_xlfn.CONCAT(P215,",",P215,",",IF(P215="N/A","Automatisk bedömning","")),",")</f>
        <v>N/A</v>
      </c>
      <c r="N215" s="137" t="str">
        <v>N/A</v>
      </c>
      <c r="O215" s="88" t="str">
        <v>Automatisk bedömning</v>
      </c>
      <c r="P215" s="85" t="str">
        <f t="shared" si="10"/>
        <v>N/A</v>
      </c>
      <c r="Q215" s="125" t="b">
        <f>IF(ISNUMBER(SEARCH('Steg 0'!$C$3,K215)),TRUE,FALSE)</f>
        <v>0</v>
      </c>
      <c r="R215" t="b">
        <f>IF(ISNUMBER(SEARCH('Steg 1'!$J$3,F215)),TRUE,FALSE)</f>
        <v>0</v>
      </c>
      <c r="S215" t="b">
        <f>IF(ISNUMBER(SEARCH('Steg 1'!$K$3,G215)),TRUE,FALSE)</f>
        <v>0</v>
      </c>
      <c r="T215" t="b">
        <f>IF(ISNUMBER(SEARCH('Steg 1'!$L$3,H215)),TRUE,FALSE)</f>
        <v>0</v>
      </c>
      <c r="U215" t="b">
        <f>IF(ISNUMBER(SEARCH('Steg 1'!$M$3,I215)),TRUE,FALSE)</f>
        <v>0</v>
      </c>
      <c r="V215" t="b">
        <f>IF(AND('Steg 0'!$C$7="Nej",J215="Ja"),FALSE,TRUE)</f>
        <v>1</v>
      </c>
      <c r="W215" t="b">
        <f>IF(AND(L215="Ja",'Steg 0'!$C$12&lt;&gt;"GDPR"),FALSE,TRUE)</f>
        <v>1</v>
      </c>
    </row>
    <row r="216" spans="1:23" ht="23">
      <c r="A216" s="138"/>
      <c r="B216" s="139"/>
      <c r="C216" s="126"/>
      <c r="D216" s="126"/>
      <c r="E216" s="126"/>
      <c r="F216" s="126"/>
      <c r="G216" s="126"/>
      <c r="H216" s="126"/>
      <c r="I216" s="126"/>
      <c r="J216" s="126"/>
      <c r="K216" s="126"/>
      <c r="L216" s="126"/>
      <c r="M216" s="136" t="str" cm="1">
        <f t="array" ref="M216:O216">_xlfn.TEXTSPLIT(_xlfn.CONCAT(P216,",",P216,",",IF(P216="N/A","Automatisk bedömning","")),",")</f>
        <v>N/A</v>
      </c>
      <c r="N216" s="137" t="str">
        <v>N/A</v>
      </c>
      <c r="O216" s="88" t="str">
        <v>Automatisk bedömning</v>
      </c>
      <c r="P216" s="85" t="str">
        <f t="shared" si="10"/>
        <v>N/A</v>
      </c>
      <c r="Q216" s="125" t="b">
        <f>IF(ISNUMBER(SEARCH('Steg 0'!$C$3,K216)),TRUE,FALSE)</f>
        <v>0</v>
      </c>
      <c r="R216" t="b">
        <f>IF(ISNUMBER(SEARCH('Steg 1'!$J$3,F216)),TRUE,FALSE)</f>
        <v>0</v>
      </c>
      <c r="S216" t="b">
        <f>IF(ISNUMBER(SEARCH('Steg 1'!$K$3,G216)),TRUE,FALSE)</f>
        <v>0</v>
      </c>
      <c r="T216" t="b">
        <f>IF(ISNUMBER(SEARCH('Steg 1'!$L$3,H216)),TRUE,FALSE)</f>
        <v>0</v>
      </c>
      <c r="U216" t="b">
        <f>IF(ISNUMBER(SEARCH('Steg 1'!$M$3,I216)),TRUE,FALSE)</f>
        <v>0</v>
      </c>
      <c r="V216" t="b">
        <f>IF(AND('Steg 0'!$C$7="Nej",J216="Ja"),FALSE,TRUE)</f>
        <v>1</v>
      </c>
      <c r="W216" t="b">
        <f>IF(AND(L216="Ja",'Steg 0'!$C$12&lt;&gt;"GDPR"),FALSE,TRUE)</f>
        <v>1</v>
      </c>
    </row>
    <row r="217" spans="1:23" ht="23">
      <c r="A217" s="134"/>
      <c r="B217" s="135"/>
      <c r="C217" s="128"/>
      <c r="D217" s="128"/>
      <c r="E217" s="128"/>
      <c r="F217" s="128"/>
      <c r="G217" s="128"/>
      <c r="H217" s="128"/>
      <c r="I217" s="128"/>
      <c r="J217" s="128"/>
      <c r="K217" s="128"/>
      <c r="L217" s="128"/>
      <c r="M217" s="136" t="str" cm="1">
        <f t="array" ref="M217:O217">_xlfn.TEXTSPLIT(_xlfn.CONCAT(P217,",",P217,",",IF(P217="N/A","Automatisk bedömning","")),",")</f>
        <v>N/A</v>
      </c>
      <c r="N217" s="137" t="str">
        <v>N/A</v>
      </c>
      <c r="O217" s="88" t="str">
        <v>Automatisk bedömning</v>
      </c>
      <c r="P217" s="85" t="str">
        <f t="shared" si="10"/>
        <v>N/A</v>
      </c>
      <c r="Q217" s="125" t="b">
        <f>IF(ISNUMBER(SEARCH('Steg 0'!$C$3,K217)),TRUE,FALSE)</f>
        <v>0</v>
      </c>
      <c r="R217" t="b">
        <f>IF(ISNUMBER(SEARCH('Steg 1'!$J$3,F217)),TRUE,FALSE)</f>
        <v>0</v>
      </c>
      <c r="S217" t="b">
        <f>IF(ISNUMBER(SEARCH('Steg 1'!$K$3,G217)),TRUE,FALSE)</f>
        <v>0</v>
      </c>
      <c r="T217" t="b">
        <f>IF(ISNUMBER(SEARCH('Steg 1'!$L$3,H217)),TRUE,FALSE)</f>
        <v>0</v>
      </c>
      <c r="U217" t="b">
        <f>IF(ISNUMBER(SEARCH('Steg 1'!$M$3,I217)),TRUE,FALSE)</f>
        <v>0</v>
      </c>
      <c r="V217" t="b">
        <f>IF(AND('Steg 0'!$C$7="Nej",J217="Ja"),FALSE,TRUE)</f>
        <v>1</v>
      </c>
      <c r="W217" t="b">
        <f>IF(AND(L217="Ja",'Steg 0'!$C$12&lt;&gt;"GDPR"),FALSE,TRUE)</f>
        <v>1</v>
      </c>
    </row>
    <row r="218" spans="1:23" ht="23">
      <c r="A218" s="138"/>
      <c r="B218" s="139"/>
      <c r="C218" s="126"/>
      <c r="D218" s="126"/>
      <c r="E218" s="126"/>
      <c r="F218" s="126"/>
      <c r="G218" s="126"/>
      <c r="H218" s="126"/>
      <c r="I218" s="126"/>
      <c r="J218" s="126"/>
      <c r="K218" s="126"/>
      <c r="L218" s="126"/>
      <c r="M218" s="136" t="str" cm="1">
        <f t="array" ref="M218:O218">_xlfn.TEXTSPLIT(_xlfn.CONCAT(P218,",",P218,",",IF(P218="N/A","Automatisk bedömning","")),",")</f>
        <v>N/A</v>
      </c>
      <c r="N218" s="137" t="str">
        <v>N/A</v>
      </c>
      <c r="O218" s="88" t="str">
        <v>Automatisk bedömning</v>
      </c>
      <c r="P218" s="85" t="str">
        <f t="shared" si="10"/>
        <v>N/A</v>
      </c>
      <c r="Q218" s="125" t="b">
        <f>IF(ISNUMBER(SEARCH('Steg 0'!$C$3,K218)),TRUE,FALSE)</f>
        <v>0</v>
      </c>
      <c r="R218" t="b">
        <f>IF(ISNUMBER(SEARCH('Steg 1'!$J$3,F218)),TRUE,FALSE)</f>
        <v>0</v>
      </c>
      <c r="S218" t="b">
        <f>IF(ISNUMBER(SEARCH('Steg 1'!$K$3,G218)),TRUE,FALSE)</f>
        <v>0</v>
      </c>
      <c r="T218" t="b">
        <f>IF(ISNUMBER(SEARCH('Steg 1'!$L$3,H218)),TRUE,FALSE)</f>
        <v>0</v>
      </c>
      <c r="U218" t="b">
        <f>IF(ISNUMBER(SEARCH('Steg 1'!$M$3,I218)),TRUE,FALSE)</f>
        <v>0</v>
      </c>
      <c r="V218" t="b">
        <f>IF(AND('Steg 0'!$C$7="Nej",J218="Ja"),FALSE,TRUE)</f>
        <v>1</v>
      </c>
      <c r="W218" t="b">
        <f>IF(AND(L218="Ja",'Steg 0'!$C$12&lt;&gt;"GDPR"),FALSE,TRUE)</f>
        <v>1</v>
      </c>
    </row>
    <row r="219" spans="1:23" ht="23">
      <c r="A219" s="134"/>
      <c r="B219" s="135"/>
      <c r="C219" s="128"/>
      <c r="D219" s="128"/>
      <c r="E219" s="128"/>
      <c r="F219" s="128"/>
      <c r="G219" s="128"/>
      <c r="H219" s="128"/>
      <c r="I219" s="128"/>
      <c r="J219" s="128"/>
      <c r="K219" s="128"/>
      <c r="L219" s="128"/>
      <c r="M219" s="136" t="str" cm="1">
        <f t="array" ref="M219:O219">_xlfn.TEXTSPLIT(_xlfn.CONCAT(P219,",",P219,",",IF(P219="N/A","Automatisk bedömning","")),",")</f>
        <v>N/A</v>
      </c>
      <c r="N219" s="137" t="str">
        <v>N/A</v>
      </c>
      <c r="O219" s="88" t="str">
        <v>Automatisk bedömning</v>
      </c>
      <c r="P219" s="85" t="str">
        <f t="shared" si="10"/>
        <v>N/A</v>
      </c>
      <c r="Q219" s="125" t="b">
        <f>IF(ISNUMBER(SEARCH('Steg 0'!$C$3,K219)),TRUE,FALSE)</f>
        <v>0</v>
      </c>
      <c r="R219" t="b">
        <f>IF(ISNUMBER(SEARCH('Steg 1'!$J$3,F219)),TRUE,FALSE)</f>
        <v>0</v>
      </c>
      <c r="S219" t="b">
        <f>IF(ISNUMBER(SEARCH('Steg 1'!$K$3,G219)),TRUE,FALSE)</f>
        <v>0</v>
      </c>
      <c r="T219" t="b">
        <f>IF(ISNUMBER(SEARCH('Steg 1'!$L$3,H219)),TRUE,FALSE)</f>
        <v>0</v>
      </c>
      <c r="U219" t="b">
        <f>IF(ISNUMBER(SEARCH('Steg 1'!$M$3,I219)),TRUE,FALSE)</f>
        <v>0</v>
      </c>
      <c r="V219" t="b">
        <f>IF(AND('Steg 0'!$C$7="Nej",J219="Ja"),FALSE,TRUE)</f>
        <v>1</v>
      </c>
      <c r="W219" t="b">
        <f>IF(AND(L219="Ja",'Steg 0'!$C$12&lt;&gt;"GDPR"),FALSE,TRUE)</f>
        <v>1</v>
      </c>
    </row>
    <row r="220" spans="1:23" ht="23">
      <c r="A220" s="140"/>
      <c r="B220" s="141"/>
      <c r="C220" s="142"/>
      <c r="D220" s="142"/>
      <c r="E220" s="142"/>
      <c r="F220" s="142"/>
      <c r="G220" s="142"/>
      <c r="H220" s="142"/>
      <c r="I220" s="142"/>
      <c r="J220" s="142"/>
      <c r="K220" s="142"/>
      <c r="L220" s="142"/>
      <c r="M220" s="136" t="str" cm="1">
        <f t="array" ref="M220:O220">_xlfn.TEXTSPLIT(_xlfn.CONCAT(P220,",",P220,",",IF(P220="N/A","Automatisk bedömning","")),",")</f>
        <v>N/A</v>
      </c>
      <c r="N220" s="137" t="str">
        <v>N/A</v>
      </c>
      <c r="O220" s="88" t="str">
        <v>Automatisk bedömning</v>
      </c>
      <c r="P220" s="85" t="str">
        <f t="shared" si="10"/>
        <v>N/A</v>
      </c>
      <c r="Q220" s="125" t="b">
        <f>IF(ISNUMBER(SEARCH('Steg 0'!$C$3,K220)),TRUE,FALSE)</f>
        <v>0</v>
      </c>
      <c r="R220" t="b">
        <f>IF(ISNUMBER(SEARCH('Steg 1'!$J$3,F220)),TRUE,FALSE)</f>
        <v>0</v>
      </c>
      <c r="S220" t="b">
        <f>IF(ISNUMBER(SEARCH('Steg 1'!$K$3,G220)),TRUE,FALSE)</f>
        <v>0</v>
      </c>
      <c r="T220" t="b">
        <f>IF(ISNUMBER(SEARCH('Steg 1'!$L$3,H220)),TRUE,FALSE)</f>
        <v>0</v>
      </c>
      <c r="U220" t="b">
        <f>IF(ISNUMBER(SEARCH('Steg 1'!$M$3,I220)),TRUE,FALSE)</f>
        <v>0</v>
      </c>
      <c r="V220" t="b">
        <f>IF(AND('Steg 0'!$C$7="Nej",J220="Ja"),FALSE,TRUE)</f>
        <v>1</v>
      </c>
      <c r="W220" t="b">
        <f>IF(AND(L220="Ja",'Steg 0'!$C$12&lt;&gt;"GDPR"),FALSE,TRUE)</f>
        <v>1</v>
      </c>
    </row>
    <row r="221" spans="1:23" ht="23">
      <c r="A221" s="49"/>
      <c r="B221" s="49"/>
      <c r="C221" s="69"/>
      <c r="D221" s="69"/>
      <c r="E221" s="69"/>
      <c r="F221" s="69"/>
      <c r="G221" s="69"/>
      <c r="H221" s="69"/>
      <c r="I221" s="69"/>
      <c r="J221" s="69"/>
      <c r="K221" s="69"/>
      <c r="L221" s="69"/>
      <c r="M221" s="136" t="str" cm="1">
        <f t="array" ref="M221:O221">_xlfn.TEXTSPLIT(_xlfn.CONCAT(P221,",",P221,",",IF(P221="N/A","Automatisk bedömning","")),",")</f>
        <v>N/A</v>
      </c>
      <c r="N221" s="137" t="str">
        <v>N/A</v>
      </c>
      <c r="O221" s="88" t="str">
        <v>Automatisk bedömning</v>
      </c>
      <c r="P221" s="85" t="str">
        <f t="shared" si="10"/>
        <v>N/A</v>
      </c>
      <c r="Q221" s="125" t="b">
        <f>IF(ISNUMBER(SEARCH('Steg 0'!$C$3,K221)),TRUE,FALSE)</f>
        <v>0</v>
      </c>
      <c r="R221" t="b">
        <f>IF(ISNUMBER(SEARCH('Steg 1'!$J$3,F221)),TRUE,FALSE)</f>
        <v>0</v>
      </c>
      <c r="S221" t="b">
        <f>IF(ISNUMBER(SEARCH('Steg 1'!$K$3,G221)),TRUE,FALSE)</f>
        <v>0</v>
      </c>
      <c r="T221" t="b">
        <f>IF(ISNUMBER(SEARCH('Steg 1'!$L$3,H221)),TRUE,FALSE)</f>
        <v>0</v>
      </c>
      <c r="U221" t="b">
        <f>IF(ISNUMBER(SEARCH('Steg 1'!$M$3,I221)),TRUE,FALSE)</f>
        <v>0</v>
      </c>
      <c r="V221" t="b">
        <f>IF(AND('Steg 0'!$C$7="Nej",J221="Ja"),FALSE,TRUE)</f>
        <v>1</v>
      </c>
      <c r="W221" t="b">
        <f>IF(AND(L221="Ja",'Steg 0'!$C$12&lt;&gt;"GDPR"),FALSE,TRUE)</f>
        <v>1</v>
      </c>
    </row>
    <row r="222" spans="1:23" ht="23">
      <c r="A222" s="49"/>
      <c r="B222" s="49"/>
      <c r="C222" s="69"/>
      <c r="D222" s="69"/>
      <c r="E222" s="69"/>
      <c r="F222" s="69"/>
      <c r="G222" s="69"/>
      <c r="H222" s="69"/>
      <c r="I222" s="69"/>
      <c r="J222" s="69"/>
      <c r="K222" s="69"/>
      <c r="L222" s="69"/>
      <c r="M222" s="136" t="str" cm="1">
        <f t="array" ref="M222:O222">_xlfn.TEXTSPLIT(_xlfn.CONCAT(P222,",",P222,",",IF(P222="N/A","Automatisk bedömning","")),",")</f>
        <v>N/A</v>
      </c>
      <c r="N222" s="137" t="str">
        <v>N/A</v>
      </c>
      <c r="O222" s="88" t="str">
        <v>Automatisk bedömning</v>
      </c>
      <c r="P222" s="85" t="str">
        <f t="shared" si="10"/>
        <v>N/A</v>
      </c>
      <c r="Q222" s="125" t="b">
        <f>IF(ISNUMBER(SEARCH('Steg 0'!$C$3,K222)),TRUE,FALSE)</f>
        <v>0</v>
      </c>
      <c r="R222" t="b">
        <f>IF(ISNUMBER(SEARCH('Steg 1'!$J$3,F222)),TRUE,FALSE)</f>
        <v>0</v>
      </c>
      <c r="S222" t="b">
        <f>IF(ISNUMBER(SEARCH('Steg 1'!$K$3,G222)),TRUE,FALSE)</f>
        <v>0</v>
      </c>
      <c r="T222" t="b">
        <f>IF(ISNUMBER(SEARCH('Steg 1'!$L$3,H222)),TRUE,FALSE)</f>
        <v>0</v>
      </c>
      <c r="U222" t="b">
        <f>IF(ISNUMBER(SEARCH('Steg 1'!$M$3,I222)),TRUE,FALSE)</f>
        <v>0</v>
      </c>
      <c r="V222" t="b">
        <f>IF(AND('Steg 0'!$C$7="Nej",J222="Ja"),FALSE,TRUE)</f>
        <v>1</v>
      </c>
      <c r="W222" t="b">
        <f>IF(AND(L222="Ja",'Steg 0'!$C$12&lt;&gt;"GDPR"),FALSE,TRUE)</f>
        <v>1</v>
      </c>
    </row>
    <row r="223" spans="1:23" ht="23">
      <c r="A223" s="49"/>
      <c r="B223" s="49"/>
      <c r="C223" s="69"/>
      <c r="D223" s="69"/>
      <c r="E223" s="69"/>
      <c r="F223" s="69"/>
      <c r="G223" s="69"/>
      <c r="H223" s="69"/>
      <c r="I223" s="69"/>
      <c r="J223" s="69"/>
      <c r="K223" s="69"/>
      <c r="L223" s="69"/>
      <c r="M223" s="136" t="str" cm="1">
        <f t="array" ref="M223:O223">_xlfn.TEXTSPLIT(_xlfn.CONCAT(P223,",",P223,",",IF(P223="N/A","Automatisk bedömning","")),",")</f>
        <v>N/A</v>
      </c>
      <c r="N223" s="137" t="str">
        <v>N/A</v>
      </c>
      <c r="O223" s="88" t="str">
        <v>Automatisk bedömning</v>
      </c>
      <c r="P223" s="85" t="str">
        <f t="shared" si="10"/>
        <v>N/A</v>
      </c>
      <c r="Q223" s="125" t="b">
        <f>IF(ISNUMBER(SEARCH('Steg 0'!$C$3,K223)),TRUE,FALSE)</f>
        <v>0</v>
      </c>
      <c r="R223" t="b">
        <f>IF(ISNUMBER(SEARCH('Steg 1'!$J$3,F223)),TRUE,FALSE)</f>
        <v>0</v>
      </c>
      <c r="S223" t="b">
        <f>IF(ISNUMBER(SEARCH('Steg 1'!$K$3,G223)),TRUE,FALSE)</f>
        <v>0</v>
      </c>
      <c r="T223" t="b">
        <f>IF(ISNUMBER(SEARCH('Steg 1'!$L$3,H223)),TRUE,FALSE)</f>
        <v>0</v>
      </c>
      <c r="U223" t="b">
        <f>IF(ISNUMBER(SEARCH('Steg 1'!$M$3,I223)),TRUE,FALSE)</f>
        <v>0</v>
      </c>
      <c r="V223" t="b">
        <f>IF(AND('Steg 0'!$C$7="Nej",J223="Ja"),FALSE,TRUE)</f>
        <v>1</v>
      </c>
      <c r="W223" t="b">
        <f>IF(AND(L223="Ja",'Steg 0'!$C$12&lt;&gt;"GDPR"),FALSE,TRUE)</f>
        <v>1</v>
      </c>
    </row>
    <row r="224" spans="1:23" ht="23">
      <c r="A224" s="49"/>
      <c r="B224" s="49"/>
      <c r="C224" s="69"/>
      <c r="D224" s="69"/>
      <c r="E224" s="69"/>
      <c r="F224" s="69"/>
      <c r="G224" s="69"/>
      <c r="H224" s="69"/>
      <c r="I224" s="69"/>
      <c r="J224" s="69"/>
      <c r="K224" s="69"/>
      <c r="L224" s="69"/>
      <c r="M224" s="136" t="str" cm="1">
        <f t="array" ref="M224:O224">_xlfn.TEXTSPLIT(_xlfn.CONCAT(P224,",",P224,",",IF(P224="N/A","Automatisk bedömning","")),",")</f>
        <v>N/A</v>
      </c>
      <c r="N224" s="137" t="str">
        <v>N/A</v>
      </c>
      <c r="O224" s="88" t="str">
        <v>Automatisk bedömning</v>
      </c>
      <c r="P224" s="85" t="str">
        <f t="shared" si="10"/>
        <v>N/A</v>
      </c>
      <c r="Q224" s="125" t="b">
        <f>IF(ISNUMBER(SEARCH('Steg 0'!$C$3,K224)),TRUE,FALSE)</f>
        <v>0</v>
      </c>
      <c r="R224" t="b">
        <f>IF(ISNUMBER(SEARCH('Steg 1'!$J$3,F224)),TRUE,FALSE)</f>
        <v>0</v>
      </c>
      <c r="S224" t="b">
        <f>IF(ISNUMBER(SEARCH('Steg 1'!$K$3,G224)),TRUE,FALSE)</f>
        <v>0</v>
      </c>
      <c r="T224" t="b">
        <f>IF(ISNUMBER(SEARCH('Steg 1'!$L$3,H224)),TRUE,FALSE)</f>
        <v>0</v>
      </c>
      <c r="U224" t="b">
        <f>IF(ISNUMBER(SEARCH('Steg 1'!$M$3,I224)),TRUE,FALSE)</f>
        <v>0</v>
      </c>
      <c r="V224" t="b">
        <f>IF(AND('Steg 0'!$C$7="Nej",J224="Ja"),FALSE,TRUE)</f>
        <v>1</v>
      </c>
      <c r="W224" t="b">
        <f>IF(AND(L224="Ja",'Steg 0'!$C$12&lt;&gt;"GDPR"),FALSE,TRUE)</f>
        <v>1</v>
      </c>
    </row>
    <row r="225" spans="13:23" ht="23">
      <c r="M225" s="84" t="str" cm="1">
        <f t="array" ref="M225:O225">_xlfn.TEXTSPLIT(_xlfn.CONCAT(P225,",",P225,",",IF(P225="N/A","Automatisk bedömning","")),",")</f>
        <v>N/A</v>
      </c>
      <c r="N225" s="68" t="str">
        <v>N/A</v>
      </c>
      <c r="O225" s="88" t="str">
        <v>Automatisk bedömning</v>
      </c>
      <c r="P225" s="85" t="str">
        <f t="shared" si="10"/>
        <v>N/A</v>
      </c>
      <c r="Q225" s="125" t="b">
        <f>IF(ISNUMBER(SEARCH('Steg 0'!$C$3,K225)),TRUE,FALSE)</f>
        <v>0</v>
      </c>
      <c r="R225" t="b">
        <f>IF(ISNUMBER(SEARCH('Steg 1'!$J$3,F225)),TRUE,FALSE)</f>
        <v>0</v>
      </c>
      <c r="S225" t="b">
        <f>IF(ISNUMBER(SEARCH('Steg 1'!$K$3,G225)),TRUE,FALSE)</f>
        <v>0</v>
      </c>
      <c r="T225" t="b">
        <f>IF(ISNUMBER(SEARCH('Steg 1'!$L$3,H225)),TRUE,FALSE)</f>
        <v>0</v>
      </c>
      <c r="U225" t="b">
        <f>IF(ISNUMBER(SEARCH('Steg 1'!$M$3,I225)),TRUE,FALSE)</f>
        <v>0</v>
      </c>
      <c r="V225" t="b">
        <f>IF(AND('Steg 0'!$C$7="Nej",J225="Ja"),FALSE,TRUE)</f>
        <v>1</v>
      </c>
      <c r="W225" t="b">
        <f>IF(AND(L225="Ja",'Steg 0'!$C$12&lt;&gt;"GDPR"),FALSE,TRUE)</f>
        <v>1</v>
      </c>
    </row>
  </sheetData>
  <sheetProtection sheet="1" objects="1" scenarios="1"/>
  <autoFilter ref="A1:P220" xr:uid="{D102D352-8806-4578-83D2-1456E8098E96}"/>
  <conditionalFormatting sqref="A3:W225">
    <cfRule type="expression" dxfId="18" priority="123">
      <formula>IF($A3="6 Personrelaterade säkerhetsåtgärder",TRUE,FALSE)</formula>
    </cfRule>
    <cfRule type="expression" dxfId="17" priority="124">
      <formula>IF($A3="7 Fysiska säkerhetsåtgärder",TRUE,FALSE)</formula>
    </cfRule>
    <cfRule type="expression" dxfId="16" priority="125">
      <formula>IF($A3="8 Tekniska säkerhetsåtgärder",TRUE,FALSE)</formula>
    </cfRule>
    <cfRule type="expression" dxfId="15" priority="126">
      <formula>IF($A3="Ytterligare kontroller",TRUE,FALSE)</formula>
    </cfRule>
    <cfRule type="expression" dxfId="14" priority="127">
      <formula>$N3="Ja"</formula>
    </cfRule>
    <cfRule type="expression" dxfId="13" priority="128">
      <formula>IF(MOD(ROW(),2)=0,TRUE,FALSE)</formula>
    </cfRule>
    <cfRule type="expression" dxfId="12" priority="129">
      <formula>IF(MOD(ROW(),2)=1,TRUE,FALSE)</formula>
    </cfRule>
  </conditionalFormatting>
  <conditionalFormatting sqref="F3:F225">
    <cfRule type="expression" dxfId="11" priority="53">
      <formula>IF(AND($R3=TRUE,$N3="Ja",$P3="Ja",$F3&lt;&gt;"x"),TRUE,FALSE)</formula>
    </cfRule>
  </conditionalFormatting>
  <conditionalFormatting sqref="G3:G225">
    <cfRule type="expression" dxfId="10" priority="54">
      <formula>IF(AND($S3=TRUE,$N3="Ja",$P3="Ja",$G3&lt;&gt;"x"),TRUE,FALSE)</formula>
    </cfRule>
  </conditionalFormatting>
  <conditionalFormatting sqref="H3:H225">
    <cfRule type="expression" dxfId="9" priority="55">
      <formula>IF(AND($T3=TRUE,$N3="Ja",$P3="Ja",$H3&lt;&gt;"x"),TRUE,FALSE)</formula>
    </cfRule>
  </conditionalFormatting>
  <conditionalFormatting sqref="I3:I225">
    <cfRule type="expression" dxfId="8" priority="56">
      <formula>IF(AND($U3=TRUE,$N3="Ja",$P3="Ja",$I3&lt;&gt;"x"),TRUE,FALSE)</formula>
    </cfRule>
  </conditionalFormatting>
  <conditionalFormatting sqref="J3:J225">
    <cfRule type="expression" dxfId="7" priority="58">
      <formula>IF(AND($V3=TRUE,$P3="Ja",$N3="Ja",$J3="Ja"),TRUE,FALSE)</formula>
    </cfRule>
  </conditionalFormatting>
  <conditionalFormatting sqref="L3:L225">
    <cfRule type="expression" dxfId="6" priority="59">
      <formula>IF(AND($W3=TRUE,$P3="Ja",$N3="Ja",$L3="Ja"),TRUE,FALSE)</formula>
    </cfRule>
  </conditionalFormatting>
  <dataValidations count="1">
    <dataValidation type="list" allowBlank="1" showInputMessage="1" showErrorMessage="1" sqref="N115:N119 N3:N103 N105:N113 N121:N205 N207:N225" xr:uid="{B56D4DEF-1890-44F0-8C54-130A14940B7F}">
      <formula1>"Ja,N/A"</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06C6E-D226-45AD-B7C9-09157B965DDA}">
  <sheetPr codeName="Sheet11"/>
  <dimension ref="A1:O230"/>
  <sheetViews>
    <sheetView zoomScale="85" zoomScaleNormal="130" workbookViewId="0">
      <pane ySplit="1" topLeftCell="A2" activePane="bottomLeft" state="frozen"/>
      <selection pane="bottomLeft" activeCell="E3" sqref="E3"/>
    </sheetView>
  </sheetViews>
  <sheetFormatPr defaultRowHeight="14.5"/>
  <cols>
    <col min="1" max="1" width="8.7265625" style="123"/>
    <col min="2" max="2" width="17.7265625" style="123" customWidth="1"/>
    <col min="3" max="3" width="21.54296875" style="115" customWidth="1"/>
    <col min="4" max="4" width="27.7265625" style="115" customWidth="1"/>
    <col min="5" max="5" width="31" style="115" customWidth="1"/>
    <col min="6" max="7" width="7.54296875" style="124" customWidth="1"/>
    <col min="8" max="8" width="7.453125" style="124" customWidth="1"/>
    <col min="9" max="9" width="7.81640625" style="124" customWidth="1"/>
    <col min="10" max="10" width="17.453125" style="124" customWidth="1"/>
    <col min="11" max="11" width="18.81640625" style="124" customWidth="1"/>
    <col min="12" max="12" width="9.1796875" style="124" customWidth="1"/>
    <col min="13" max="13" width="18.1796875" style="119" customWidth="1"/>
    <col min="14" max="14" width="13.81640625" style="119" customWidth="1"/>
    <col min="15" max="15" width="11.7265625" style="119" customWidth="1"/>
  </cols>
  <sheetData>
    <row r="1" spans="1:15" ht="34.5">
      <c r="A1" s="76" t="s">
        <v>81</v>
      </c>
      <c r="B1" s="77" t="s">
        <v>283</v>
      </c>
      <c r="C1" s="77" t="s">
        <v>284</v>
      </c>
      <c r="D1" s="77" t="s">
        <v>285</v>
      </c>
      <c r="E1" s="77" t="s">
        <v>286</v>
      </c>
      <c r="F1" s="77" t="s">
        <v>84</v>
      </c>
      <c r="G1" s="77" t="s">
        <v>287</v>
      </c>
      <c r="H1" s="77" t="s">
        <v>288</v>
      </c>
      <c r="I1" s="77" t="s">
        <v>83</v>
      </c>
      <c r="J1" s="77" t="s">
        <v>289</v>
      </c>
      <c r="K1" s="77" t="s">
        <v>27</v>
      </c>
      <c r="L1" s="77" t="s">
        <v>290</v>
      </c>
      <c r="M1" s="77" t="s">
        <v>980</v>
      </c>
      <c r="N1" s="77" t="s">
        <v>981</v>
      </c>
      <c r="O1" s="78" t="s">
        <v>982</v>
      </c>
    </row>
    <row r="2" spans="1:15" ht="80.5">
      <c r="A2" s="89" t="str" cm="1">
        <f t="array" ref="A2:L27">IF(_xlfn._xlws.FILTER('Steg 3.A'!A3:L249,'Steg 3.A'!N3:N249="Ja","")=0,"",_xlfn._xlws.FILTER('Steg 3.A'!A3:L249,'Steg 3.A'!N3:N249="Ja",""))</f>
        <v>5.19.02</v>
      </c>
      <c r="B2" s="90" t="str">
        <v>Informationssäkerhet i
leverantörsrelationer</v>
      </c>
      <c r="C2" s="91" t="str">
        <v>Anvisning för informationssäkerhetsarbetet  inom KI v.0.9 
Avsnitt 2.7</v>
      </c>
      <c r="D2" s="91" t="str">
        <v>Verksamhetsansvariga ansvarar för att informationsbehandling av extern part följer KI:s regler och kravnivåer på informationssäkerheten och att detta regleras i avtal</v>
      </c>
      <c r="E2" s="91" t="str">
        <v>Krav som ställs i samband med anskaffning eller utkontraktering ska säkerställa att skyddet för de informationstillgångar som leverantören eller leverantörens produkter hanterar motsvarar KI:s regler och krav på informationssäkerhet.</v>
      </c>
      <c r="F2" s="91" t="str">
        <v>x</v>
      </c>
      <c r="G2" s="91" t="str">
        <v>x</v>
      </c>
      <c r="H2" s="91" t="str">
        <v>x</v>
      </c>
      <c r="I2" s="91" t="str">
        <v>x</v>
      </c>
      <c r="J2" s="91" t="str">
        <v>Nej</v>
      </c>
      <c r="K2" s="91" t="str">
        <v>Upphandling</v>
      </c>
      <c r="L2" s="91" t="str">
        <v>N/A</v>
      </c>
      <c r="M2" s="126" t="s">
        <v>983</v>
      </c>
      <c r="N2" s="126"/>
      <c r="O2" s="127"/>
    </row>
    <row r="3" spans="1:15" ht="69">
      <c r="A3" s="86" t="str">
        <v>5.19.03</v>
      </c>
      <c r="B3" s="87" t="str">
        <v>Informationssäkerhet i
leverantörsrelationer</v>
      </c>
      <c r="C3" s="88" t="str">
        <v>Anvisning för informationssäkerhetsarbetet  inom KI v.0.9 
Avsnitt 2.6</v>
      </c>
      <c r="D3" s="88" t="str">
        <v xml:space="preserve">Vid leverans måste säkerhetskraven kontrolleras, verifieras och godkännas innan användning av produkt och eller tjänst.
</v>
      </c>
      <c r="E3" s="88" t="str">
        <v>Innan leverans av tjänst eller produkt från extern part måste de ställda kraven inom informationssäkerhet kontrolleras, verifieras och godkännas innan användning av produkten eller tjänsten får påbörjas.</v>
      </c>
      <c r="F3" s="88" t="str">
        <v>x</v>
      </c>
      <c r="G3" s="88" t="str">
        <v>x</v>
      </c>
      <c r="H3" s="88" t="str">
        <v>x</v>
      </c>
      <c r="I3" s="88" t="str">
        <v>x</v>
      </c>
      <c r="J3" s="88" t="str">
        <v>Nej</v>
      </c>
      <c r="K3" s="88" t="str">
        <v>Upphandling</v>
      </c>
      <c r="L3" s="88" t="str">
        <v>N/A</v>
      </c>
      <c r="M3" s="128" t="s">
        <v>983</v>
      </c>
      <c r="N3" s="128"/>
      <c r="O3" s="129"/>
    </row>
    <row r="4" spans="1:15" ht="80.5">
      <c r="A4" s="120" t="str">
        <v>5.19.04</v>
      </c>
      <c r="B4" s="121" t="str">
        <v>Informationssäkerhet i
leverantörsrelationer</v>
      </c>
      <c r="C4" s="118" t="str">
        <v>Anvisningar om informationssäkerhet för tekniska miljöer och tekniska tillämpningar v.0.9
Innan utveckling eller anskaffning</v>
      </c>
      <c r="D4" s="118" t="str">
        <v>En informationsklassning och riskanalys ska genomföras som ett underlag för att definiera de informationssäkerhetskrav som bör ställas på IT-systemet. Kraven ska dokumenteras som en del av kravspecifikationen.</v>
      </c>
      <c r="E4" s="118" t="str">
        <v>Innan utveckling eller anskaffning av ett IT-system ska en informationsklassning samt riskanalys genomföras. Dessa ska ligga till grund för systemets kravställning.</v>
      </c>
      <c r="F4" s="118" t="str">
        <v>1,2,3,4</v>
      </c>
      <c r="G4" s="118" t="str">
        <v>1,2,3,4</v>
      </c>
      <c r="H4" s="118" t="str">
        <v>1,2,3,4</v>
      </c>
      <c r="I4" s="118" t="str">
        <v>1,2,3,4</v>
      </c>
      <c r="J4" s="118" t="str">
        <v>Nej</v>
      </c>
      <c r="K4" s="118" t="str">
        <v>Upphandling, Utveckling</v>
      </c>
      <c r="L4" s="118" t="str">
        <v>N/A</v>
      </c>
      <c r="M4" s="128" t="s">
        <v>983</v>
      </c>
      <c r="N4" s="130"/>
      <c r="O4" s="131"/>
    </row>
    <row r="5" spans="1:15" ht="69">
      <c r="A5" s="109" t="str">
        <v>5.19.05</v>
      </c>
      <c r="B5" s="109" t="str">
        <v>Informationssäkerhet i
leverantörsrelationer</v>
      </c>
      <c r="C5" s="110" t="str">
        <v>Anvisningar om informationssäkerhet för tekniska miljöer och tekniska tillämpningar v.0.9
Innan utveckling eller anskaffning</v>
      </c>
      <c r="D5" s="110" t="str">
        <v>I samband med riskanalysen ska även en bedömning göras hur den tilltänkta systemlösningen förhåller sig till lagar och förordningar, till exempel GDPR.</v>
      </c>
      <c r="E5" s="110" t="str">
        <v>Innan utveckling eller anskaffning av ett IT-system ska för systemet relevanta lagar och förordningar tas i beaktning.</v>
      </c>
      <c r="F5" s="110" t="str">
        <v>1,2,3,4</v>
      </c>
      <c r="G5" s="110" t="str">
        <v>1,2,3,4</v>
      </c>
      <c r="H5" s="110" t="str">
        <v>1,2,3,4</v>
      </c>
      <c r="I5" s="110" t="str">
        <v>1,2,3,4</v>
      </c>
      <c r="J5" s="110" t="str">
        <v>Nej</v>
      </c>
      <c r="K5" s="110" t="str">
        <v>IT, Upphandling, Utveckling</v>
      </c>
      <c r="L5" s="110" t="str">
        <v>N/A</v>
      </c>
      <c r="M5" s="128" t="s">
        <v>983</v>
      </c>
      <c r="N5" s="132"/>
      <c r="O5" s="132"/>
    </row>
    <row r="6" spans="1:15" ht="264.5">
      <c r="A6" s="109" t="str">
        <v>5.20.02</v>
      </c>
      <c r="B6" s="109" t="str">
        <v>Hantering av informationssäkerhet inom leverantörsavtal</v>
      </c>
      <c r="C6" s="110" t="str">
        <v>Anvisningar om informationssäkerhet för tekniska miljöer och tekniska tillämpningar v.0.9
Kravställning vid drift utanför Karolinska institutet</v>
      </c>
      <c r="D6" s="110" t="str">
        <v>Då KI köper tjänster eller förlägger drift av IT-resurser utanför den egna organisationen ska samma regler avseende informationssäkerhet gälla som när driften hanteras i egen regi. Kraven på informationssäkerhet ska normalt definieras baserat på en dokumenterad informationsklassning och riskanalys och kraven ska regleras i avtal parterna emellan. 
Ägaren till den specifika IT-resursen ansvarar för kravställning och uppföljning av dessa krav, men samordning bör ske i de fall leverantören hanterar flera av KI:s IT-resurser. 
Om tjänsten eller driften av IT-resursen innefattar behandling av personuppgifter ska även ett personuppgiftsbiträdesavtal upprättas mellan parterna.</v>
      </c>
      <c r="E6" s="110" t="str">
        <v>Objektägaren ansvarar för kravställning och uppföljning av informationssäkerhetskrav ställda i avtal mot extern leverantör. Informationssäkerhetskrav på leverantör och levererad produkt/tjänst ska granskas och verifieras inför leverans/produktionsstart.</v>
      </c>
      <c r="F6" s="110" t="str">
        <v>x</v>
      </c>
      <c r="G6" s="110" t="str">
        <v>x</v>
      </c>
      <c r="H6" s="110" t="str">
        <v>x</v>
      </c>
      <c r="I6" s="110" t="str">
        <v>x</v>
      </c>
      <c r="J6" s="110" t="str">
        <v>Nej</v>
      </c>
      <c r="K6" s="110" t="str">
        <v>IT, Upphandling</v>
      </c>
      <c r="L6" s="110" t="str">
        <v>N/A</v>
      </c>
      <c r="M6" s="128" t="s">
        <v>983</v>
      </c>
      <c r="N6" s="132"/>
      <c r="O6" s="132"/>
    </row>
    <row r="7" spans="1:15" ht="69">
      <c r="A7" s="109" t="str">
        <v>5.20.04</v>
      </c>
      <c r="B7" s="109" t="str">
        <v>Hantering av informationssäkerhet inom leverantörsavtal</v>
      </c>
      <c r="C7" s="110" t="str">
        <v>Anvisningar om informationssäkerhet för tekniska miljöer och tekniska tillämpningar v.0.9
Innan utveckling eller anskaffning</v>
      </c>
      <c r="D7" s="110" t="str">
        <v>KI:s krav på informationssäkerhet och dataskydd ska definieras och avtalas med utvald leverantör.</v>
      </c>
      <c r="E7" s="110" t="str">
        <v>KI:s krav på informationssäkerhet och dataskydd ska definieras och avtalas med utvald leverantör.</v>
      </c>
      <c r="F7" s="110" t="str">
        <v>x</v>
      </c>
      <c r="G7" s="110" t="str">
        <v>x</v>
      </c>
      <c r="H7" s="110" t="str">
        <v>x</v>
      </c>
      <c r="I7" s="110" t="str">
        <v>x</v>
      </c>
      <c r="J7" s="110" t="str">
        <v>Nej</v>
      </c>
      <c r="K7" s="110" t="str">
        <v>IT, Upphandling</v>
      </c>
      <c r="L7" s="110" t="str">
        <v>N/A</v>
      </c>
      <c r="M7" s="128" t="s">
        <v>983</v>
      </c>
      <c r="N7" s="132"/>
      <c r="O7" s="132"/>
    </row>
    <row r="8" spans="1:15" ht="139">
      <c r="A8" s="122" t="str">
        <v>5.20.05</v>
      </c>
      <c r="B8" s="122" t="str">
        <v>Hantering av informationssäkerhet inom leverantörsavtal</v>
      </c>
      <c r="C8" s="119" t="str">
        <v>Anvisningar om informationssäkerhet för tekniska miljöer och tekniska tillämpningar v.0.9
Innan utveckling eller anskaffning</v>
      </c>
      <c r="D8" s="119" t="str">
        <v>Vid systemutveckling ska en bedömning göras över vilken programvara, information och vilka rättigheter som ska ägas av KI efter uppdragets slut. Vidare ska det bedömas vilka rättigheter leverantören har och vilken information denne har tillgång till, särskilt för känsliga personuppgifter. Avtal med vald leverantör ska utformas enligt denna bedömning.</v>
      </c>
      <c r="E8" s="119" t="str">
        <v xml:space="preserve">Vid systemutveckling ska en bedömning göras över vilken programvara, information och vilka rättigheter som ska ägas av KI efter uppdragets slut. </v>
      </c>
      <c r="F8" s="119" t="str">
        <v>x</v>
      </c>
      <c r="G8" s="119" t="str">
        <v>x</v>
      </c>
      <c r="H8" s="119" t="str">
        <v>x</v>
      </c>
      <c r="I8" s="119" t="str">
        <v>x</v>
      </c>
      <c r="J8" s="119" t="str">
        <v>Nej</v>
      </c>
      <c r="K8" s="119" t="str">
        <v>IT, Upphandling, Utveckling</v>
      </c>
      <c r="L8" s="119" t="str">
        <v>N/A</v>
      </c>
      <c r="M8" s="133" t="s">
        <v>983</v>
      </c>
      <c r="N8" s="133"/>
      <c r="O8" s="133"/>
    </row>
    <row r="9" spans="1:15" ht="196.5">
      <c r="A9" s="122" t="str">
        <v>5.22.01</v>
      </c>
      <c r="B9" s="122" t="str">
        <v>Övervakning, granskning och ändringshantering av
leverantörstjänster</v>
      </c>
      <c r="C9" s="119" t="str">
        <v>Anvisning för informationssäkerhetsarbetet  inom KI v.0.9 
Avsnitt 2.6
Avsnitt 2.7</v>
      </c>
      <c r="D9" s="119" t="str">
        <v xml:space="preserve">Baserat på leverantörsrelationens art och hur känslig information som hanteras ska ändamålsenliga former för uppföljningar, revisioner, granskningar och/eller tester fastställas, regleras i avtal och genomföras under avtalstiden (se Vägledning för säkerhetstester och granskningar).
Förvaltning och underhåll av inköpta/upphandlade och utvecklade lösningar ska beakta säkerheten löpande i förvaltningsarbetet och uppdatera klassningar, riskbedömningar och säkerhetsåtgärder vid behov. </v>
      </c>
      <c r="E9" s="119" t="str">
        <v>Avtal med externa leverantörer ska innehålla skrivelser att KI ska ha rätt att utföra regelbundna revisioner, säkerhetsgranskningar och säkerhetstester av leverantörens säkerhetsåtgärder. Avtalet ska även beskriva att leverantören på begäran ska kunna uppvisa bevis på efterlevnad på säkerhetskraven.</v>
      </c>
      <c r="F9" s="119" t="str">
        <v>x</v>
      </c>
      <c r="G9" s="119" t="str">
        <v>x</v>
      </c>
      <c r="H9" s="119" t="str">
        <v>x</v>
      </c>
      <c r="I9" s="119" t="str">
        <v>x</v>
      </c>
      <c r="J9" s="119" t="str">
        <v>Nej</v>
      </c>
      <c r="K9" s="119" t="str">
        <v>Upphandling</v>
      </c>
      <c r="L9" s="119" t="str">
        <v>N/A</v>
      </c>
      <c r="M9" s="133" t="s">
        <v>983</v>
      </c>
      <c r="N9" s="133"/>
      <c r="O9" s="133"/>
    </row>
    <row r="10" spans="1:15" ht="81.5">
      <c r="A10" s="122" t="str">
        <v>5.22.02</v>
      </c>
      <c r="B10" s="122" t="str">
        <v>Övervakning, granskning och ändringshantering av
leverantörstjänster</v>
      </c>
      <c r="C10" s="119" t="str">
        <v>Anvisning för informationssäkerhetsarbetet  inom KI v.0.9 
Avsnitt 2.7</v>
      </c>
      <c r="D10" s="119" t="str">
        <v>Förvaltning och underhåll av inköpta/upphandlade och utvecklade lösningar ska beakta säkerheten löpande i förvaltningsarbetet och uppdatera klassningar, riskbedömningar och säkerhetsåtgärder vid behov.</v>
      </c>
      <c r="E10" s="119" t="str">
        <v>Förvaltning och underhåll av inköpta/upphandlade och utvecklade lösningar ska beakta säkerheten löpande i förvaltningsarbetet och uppdatera klassningar, riskbedömningar och säkerhetsåtgärder vid behov.</v>
      </c>
      <c r="F10" s="18" t="str">
        <v>x</v>
      </c>
      <c r="G10" s="18" t="str">
        <v>x</v>
      </c>
      <c r="H10" s="18" t="str">
        <v>x</v>
      </c>
      <c r="I10" s="18" t="str">
        <v>x</v>
      </c>
      <c r="J10" s="18" t="str">
        <v>Nej</v>
      </c>
      <c r="K10" s="18" t="str">
        <v>Upphandling, Utveckling</v>
      </c>
      <c r="L10" s="18" t="str">
        <v>N/A</v>
      </c>
      <c r="M10" s="128" t="s">
        <v>983</v>
      </c>
      <c r="N10" s="133"/>
      <c r="O10" s="133"/>
    </row>
    <row r="11" spans="1:15" ht="81.5">
      <c r="A11" s="122" t="str">
        <v>5.22.03</v>
      </c>
      <c r="B11" s="122" t="str">
        <v>Övervakning, granskning och ändringshantering av
leverantörstjänster</v>
      </c>
      <c r="C11" s="119" t="str">
        <v>Anvisningar om informationssäkerhet för tekniska miljöer och tekniska tillämpningar v.0.9
Produktionssättning av utvecklat eller anskaffat system</v>
      </c>
      <c r="D11" s="119" t="str">
        <v>I beställarens driftgodkännande, som ska ligga till grund för beslut gällande produktionssättning av IT-systemet, ska det ingå en uppföljning över de fördefinierade informationssäkerhetskraven.</v>
      </c>
      <c r="E11" s="119" t="str">
        <v>Produktionssättningen av ett IT-system ska föregås av en uppföljning av de för systemet avtalade informationssäkerhetskraven. Detta ska ingå i beställarens driftgodkännande.</v>
      </c>
      <c r="F11" s="119" t="str">
        <v>x</v>
      </c>
      <c r="G11" s="119" t="str">
        <v>x</v>
      </c>
      <c r="H11" s="119" t="str">
        <v>x</v>
      </c>
      <c r="I11" s="119" t="str">
        <v>x</v>
      </c>
      <c r="J11" s="119" t="str">
        <v>Nej</v>
      </c>
      <c r="K11" s="119" t="str">
        <v>IT, Upphandling</v>
      </c>
      <c r="L11" s="119" t="str">
        <v>N/A</v>
      </c>
      <c r="M11" s="133" t="s">
        <v>983</v>
      </c>
      <c r="N11" s="133"/>
      <c r="O11" s="133"/>
    </row>
    <row r="12" spans="1:15" ht="58.5">
      <c r="A12" s="122" t="str">
        <v>5.22.04</v>
      </c>
      <c r="B12" s="122" t="str">
        <v>Övervakning, granskning och ändringshantering av
leverantörstjänster</v>
      </c>
      <c r="C12" s="119" t="str">
        <v>Vägledning - Säkerhetstester och granskningar - v.0.92
Avsnitt 3.3</v>
      </c>
      <c r="D12" s="119" t="str">
        <v>Informationssäkerhetskrav på leverantör och levererad produkt/tjänst ska granskas och verifieras kontinuerligt på årsbasis samt vid behov uppdateras.</v>
      </c>
      <c r="E12" s="119" t="str">
        <v>Informationssäkerhetskrav på leverantör och levererad produkt/tjänst ska granskas och verifieras kontinuerligt på årsbasis samt vid behov uppdateras.</v>
      </c>
      <c r="F12" s="119" t="str">
        <v>x</v>
      </c>
      <c r="G12" s="119" t="str">
        <v>x</v>
      </c>
      <c r="H12" s="119" t="str">
        <v>x</v>
      </c>
      <c r="I12" s="119" t="str">
        <v>x</v>
      </c>
      <c r="J12" s="119" t="str">
        <v>Nej</v>
      </c>
      <c r="K12" s="119" t="str">
        <v>Upphandling</v>
      </c>
      <c r="L12" s="119" t="str">
        <v>N/A</v>
      </c>
      <c r="M12" s="133" t="s">
        <v>983</v>
      </c>
      <c r="N12" s="133"/>
      <c r="O12" s="133"/>
    </row>
    <row r="13" spans="1:15" ht="93">
      <c r="A13" s="122" t="str">
        <v>5.23.05</v>
      </c>
      <c r="B13" s="122" t="str">
        <v>Informationssäkerhet för
användning av molntjänster</v>
      </c>
      <c r="C13" s="119" t="str">
        <v>Anvisningar om informationssäkerhet för tekniska miljöer och tekniska tillämpningar v.0.9
Molntjänster</v>
      </c>
      <c r="D13" s="119" t="str">
        <v>Drift av IT-system som innehåller känslig information, alternativt behöver integreras med andra system, ska inte upphandlas som en molntjänst utan att en noggrann informationsklassning och riskanalys först har genomförts och dokumenterats</v>
      </c>
      <c r="E13" s="119" t="str">
        <v>Innan känslig information behandlas i och systemintegrationer utförs med en molntjänst måste en informationsklassning och riskanalys utföras.</v>
      </c>
      <c r="F13" s="119">
        <v>3.4</v>
      </c>
      <c r="G13" s="119">
        <v>3.4</v>
      </c>
      <c r="H13" s="119">
        <v>3.4</v>
      </c>
      <c r="I13" s="119">
        <v>3.4</v>
      </c>
      <c r="J13" s="119" t="str">
        <v>Nej</v>
      </c>
      <c r="K13" s="119" t="str">
        <v>Upphandling</v>
      </c>
      <c r="L13" s="119" t="str">
        <v>N/A</v>
      </c>
      <c r="M13" s="133" t="s">
        <v>983</v>
      </c>
      <c r="N13" s="133"/>
      <c r="O13" s="133"/>
    </row>
    <row r="14" spans="1:15" ht="58.5">
      <c r="A14" s="122" t="str">
        <v>5.23.06</v>
      </c>
      <c r="B14" s="122" t="str">
        <v>Informationssäkerhet för
användning av molntjänster</v>
      </c>
      <c r="C14" s="119" t="str">
        <v>Anvisningar om informationssäkerhet för tekniska miljöer och tekniska tillämpningar v.0.9
Molntjänster</v>
      </c>
      <c r="D14" s="119" t="str">
        <v xml:space="preserve">•	Garantier på tillgänglighet ska finnas med i avtalet med leverantören. Tillgängligheten ska motsvara verksamhetens krav. </v>
      </c>
      <c r="E14" s="119" t="str">
        <v>Vid utkontraktering av information eller IT till en molntjänst ska ett SLA etableras som motsvarar verksamhetens krav på tillgänglighet.</v>
      </c>
      <c r="F14" s="18" t="str">
        <v>1,2,3,4</v>
      </c>
      <c r="G14" s="18" t="str">
        <v>1,2,3,4</v>
      </c>
      <c r="H14" s="18" t="str">
        <v>1,2,3,4</v>
      </c>
      <c r="I14" s="18" t="str">
        <v>1,2,3,4</v>
      </c>
      <c r="J14" s="18" t="str">
        <v>Nej</v>
      </c>
      <c r="K14" s="18" t="str">
        <v>IT, Upphandling</v>
      </c>
      <c r="L14" s="18" t="str">
        <v>N/A</v>
      </c>
      <c r="M14" s="128" t="s">
        <v>983</v>
      </c>
      <c r="N14" s="133"/>
      <c r="O14" s="133"/>
    </row>
    <row r="15" spans="1:15" ht="58.5">
      <c r="A15" s="122" t="str">
        <v>5.23.07</v>
      </c>
      <c r="B15" s="122" t="str">
        <v>Informationssäkerhet för
användning av molntjänster</v>
      </c>
      <c r="C15" s="119" t="str">
        <v>Anvisningar om informationssäkerhet för tekniska miljöer och tekniska tillämpningar v.0.9
Molntjänster</v>
      </c>
      <c r="D15" s="119" t="str">
        <v xml:space="preserve">•	Om tillgänglighetskraven är höga ska det finnas en redundant internetförbindelse. </v>
      </c>
      <c r="E15" s="119" t="str">
        <v>Vid särskilt höga tillgänglighetskrav vid utkontraktering till en molntjänst skall en redundant internetförbindelse upprättas till molntjänsten.</v>
      </c>
      <c r="F15" s="18" t="str">
        <v>1,2,3,4</v>
      </c>
      <c r="G15" s="18" t="str">
        <v>1,2,3,4</v>
      </c>
      <c r="H15" s="18">
        <v>4</v>
      </c>
      <c r="I15" s="18" t="str">
        <v>1,2,3,4</v>
      </c>
      <c r="J15" s="18" t="str">
        <v>Nej</v>
      </c>
      <c r="K15" s="18" t="str">
        <v>IT, Upphandling</v>
      </c>
      <c r="L15" s="18" t="str">
        <v>N/A</v>
      </c>
      <c r="M15" s="128" t="s">
        <v>983</v>
      </c>
      <c r="N15" s="133"/>
      <c r="O15" s="133"/>
    </row>
    <row r="16" spans="1:15" ht="58.5">
      <c r="A16" s="122" t="str">
        <v>5.23.08</v>
      </c>
      <c r="B16" s="122" t="str">
        <v>Informationssäkerhet för
användning av molntjänster</v>
      </c>
      <c r="C16" s="119" t="str">
        <v>Anvisningar om informationssäkerhet för tekniska miljöer och tekniska tillämpningar v.0.9
Molntjänster</v>
      </c>
      <c r="D16" s="119" t="str">
        <v xml:space="preserve">•	Avtalet bör innehålla en vitesklausul. </v>
      </c>
      <c r="E16" s="119" t="str">
        <v>Avtal med molnleverantör bör innehålla en vitesklausul om leverantören inte kan upprätthålla avtalet.</v>
      </c>
      <c r="F16" s="119" t="str">
        <v>1,2,3,4</v>
      </c>
      <c r="G16" s="119" t="str">
        <v>1,2,3,4</v>
      </c>
      <c r="H16" s="119" t="str">
        <v>1,2,3,4</v>
      </c>
      <c r="I16" s="119" t="str">
        <v>1,2,3,4</v>
      </c>
      <c r="J16" s="119" t="str">
        <v>Nej</v>
      </c>
      <c r="K16" s="119" t="str">
        <v>IT, Upphandling</v>
      </c>
      <c r="L16" s="119" t="str">
        <v>N/A</v>
      </c>
      <c r="M16" s="133" t="s">
        <v>983</v>
      </c>
      <c r="N16" s="133"/>
      <c r="O16" s="133"/>
    </row>
    <row r="17" spans="1:15" ht="58.5">
      <c r="A17" s="122" t="str">
        <v>5.23.09</v>
      </c>
      <c r="B17" s="122" t="str">
        <v>Informationssäkerhet för
användning av molntjänster</v>
      </c>
      <c r="C17" s="119" t="str">
        <v>Anvisningar om informationssäkerhet för tekniska miljöer och tekniska tillämpningar v.0.9
Molntjänster</v>
      </c>
      <c r="D17" s="119" t="str">
        <v xml:space="preserve">•	Avtalet ska specificera vilken eller vilka organisationer som har tillgång till 
informationen. </v>
      </c>
      <c r="E17" s="119" t="str">
        <v>Avtal med molnleverantörer ska specificera vilka organisationer som har tillgång till KI:s information som lagras i molntjänsten.</v>
      </c>
      <c r="F17" s="119" t="str">
        <v>1,2,3,4</v>
      </c>
      <c r="G17" s="119" t="str">
        <v>1,2,3,4</v>
      </c>
      <c r="H17" s="119" t="str">
        <v>1,2,3,4</v>
      </c>
      <c r="I17" s="119" t="str">
        <v>1,2,3,4</v>
      </c>
      <c r="J17" s="119" t="str">
        <v>Nej</v>
      </c>
      <c r="K17" s="119" t="str">
        <v>IT, Upphandling</v>
      </c>
      <c r="L17" s="119" t="str">
        <v>N/A</v>
      </c>
      <c r="M17" s="133" t="s">
        <v>983</v>
      </c>
      <c r="N17" s="133"/>
      <c r="O17" s="133"/>
    </row>
    <row r="18" spans="1:15" ht="70">
      <c r="A18" s="122" t="str">
        <v>5.23.10</v>
      </c>
      <c r="B18" s="122" t="str">
        <v>Informationssäkerhet för
användning av molntjänster</v>
      </c>
      <c r="C18" s="119" t="str">
        <v>Anvisningar om informationssäkerhet för tekniska miljöer och tekniska tillämpningar v.0.9
Molntjänster</v>
      </c>
      <c r="D18" s="119" t="str">
        <v xml:space="preserve">•	Avtalet ska uttryckligen specificera att leverantören inte få använda sig av KI:s 
information för eget eller annan parts bruk utöver vad som specifikt är avtalat. </v>
      </c>
      <c r="E18" s="119" t="str">
        <v>Avtal med molnleverantörer ska specificera att leverantören inte får använda sig av KI:s information för eget eller annan parts bruk utöver vad som specifikt avtalats.</v>
      </c>
      <c r="F18" s="119" t="str">
        <v>1,2,3,4</v>
      </c>
      <c r="G18" s="119" t="str">
        <v>1,2,3,4</v>
      </c>
      <c r="H18" s="119" t="str">
        <v>1,2,3,4</v>
      </c>
      <c r="I18" s="119" t="str">
        <v>1,2,3,4</v>
      </c>
      <c r="J18" s="119" t="str">
        <v>Nej</v>
      </c>
      <c r="K18" s="119" t="str">
        <v>IT, Upphandling</v>
      </c>
      <c r="L18" s="119" t="str">
        <v>N/A</v>
      </c>
      <c r="M18" s="133" t="s">
        <v>983</v>
      </c>
      <c r="N18" s="133"/>
      <c r="O18" s="133"/>
    </row>
    <row r="19" spans="1:15" ht="81.5">
      <c r="A19" s="122" t="str">
        <v>5.23.11</v>
      </c>
      <c r="B19" s="122" t="str">
        <v>Informationssäkerhet för
användning av molntjänster</v>
      </c>
      <c r="C19" s="119" t="str">
        <v>Anvisningar om informationssäkerhet för tekniska miljöer och tekniska tillämpningar v.0.9
Molntjänster</v>
      </c>
      <c r="D19" s="119" t="str">
        <v xml:space="preserve">•	Om informationen kommer att hanteras utanför Sverige ska rättsläget vara analyserat och det ska säkerställas att säkerhetskraven för till exempel personuppgifter kan garanteras. </v>
      </c>
      <c r="E19" s="119" t="str">
        <v>Om information i en molntjänst kommer behandlas utanför EU, ska rättsläget gällande behandling av personuppgifter i det land där behandling kommer ske vara utrett. Vid frågor kontakta dataskyddsombudet på KI dataskyddsombud@ki.se.</v>
      </c>
      <c r="F19" s="119">
        <v>3.4</v>
      </c>
      <c r="G19" s="119" t="str">
        <v>x</v>
      </c>
      <c r="H19" s="119" t="str">
        <v>x</v>
      </c>
      <c r="I19" s="119" t="str">
        <v>x</v>
      </c>
      <c r="J19" s="119" t="str">
        <v>Nej</v>
      </c>
      <c r="K19" s="119" t="str">
        <v>IT, Upphandling</v>
      </c>
      <c r="L19" s="119" t="str">
        <v>N/A</v>
      </c>
      <c r="M19" s="133" t="s">
        <v>983</v>
      </c>
      <c r="N19" s="133"/>
      <c r="O19" s="133"/>
    </row>
    <row r="20" spans="1:15" ht="93">
      <c r="A20" s="122" t="str">
        <v>5.23.12</v>
      </c>
      <c r="B20" s="122" t="str">
        <v>Informationssäkerhet för
användning av molntjänster</v>
      </c>
      <c r="C20" s="119" t="str">
        <v>Anvisningar om informationssäkerhet för tekniska miljöer och tekniska tillämpningar v.0.9
Molntjänster</v>
      </c>
      <c r="D20" s="119" t="str">
        <v xml:space="preserve">•	Funktioner för att exportera data ska finnas i tjänsten så att KI vid avtalsslutet, eller i 
övrigt vid behov, lätt kan byta leverantör. </v>
      </c>
      <c r="E20" s="119" t="str">
        <v>Vid avtal med extern leverantör som hanterar data åt KI:s vägnar ska det säkerställas att all data som tillhör KI:s raderas på ett säkert sätt eller återlämnas enligt överenskommelse. Leverantören ska kunna uppvisa verifikat på att data raderats eller återlämnats.</v>
      </c>
      <c r="F20" s="18" t="str">
        <v>1,2,3,4</v>
      </c>
      <c r="G20" s="18" t="str">
        <v>1,2,3,4</v>
      </c>
      <c r="H20" s="18" t="str">
        <v>1,2,3,4</v>
      </c>
      <c r="I20" s="18" t="str">
        <v>1,2,3,4</v>
      </c>
      <c r="J20" s="18" t="str">
        <v>Nej</v>
      </c>
      <c r="K20" s="18" t="str">
        <v>IT, Upphandling</v>
      </c>
      <c r="L20" s="18" t="str">
        <v>N/A</v>
      </c>
      <c r="M20" s="128" t="s">
        <v>983</v>
      </c>
      <c r="N20" s="133"/>
      <c r="O20" s="133"/>
    </row>
    <row r="21" spans="1:15" ht="58.5">
      <c r="A21" s="122" t="str">
        <v>5.23.13</v>
      </c>
      <c r="B21" s="122" t="str">
        <v>Informationssäkerhet för
användning av molntjänster</v>
      </c>
      <c r="C21" s="119" t="str">
        <v>Anvisningar om informationssäkerhet för tekniska miljöer och tekniska tillämpningar v.0.9
Molntjänster</v>
      </c>
      <c r="D21" s="119" t="str">
        <v>•	Avtalet ska specificera KI:s revisionsmöjligheter så att uppföljning av avtalade 
säkerhetskrav möjliggörs.</v>
      </c>
      <c r="E21" s="119" t="str">
        <v>Avtal med molnleverantörer ska specificera KI:s revisionsmöjligheter så att uppföljning av avtalade säkerhetskrav möjliggörs.</v>
      </c>
      <c r="F21" s="119" t="str">
        <v>1,2,3,4</v>
      </c>
      <c r="G21" s="119" t="str">
        <v>1,2,3,4</v>
      </c>
      <c r="H21" s="119" t="str">
        <v>1,2,3,4</v>
      </c>
      <c r="I21" s="119" t="str">
        <v>1,2,3,4</v>
      </c>
      <c r="J21" s="119" t="str">
        <v>Nej</v>
      </c>
      <c r="K21" s="119" t="str">
        <v>IT, Upphandling</v>
      </c>
      <c r="L21" s="119" t="str">
        <v>N/A</v>
      </c>
      <c r="M21" s="133" t="s">
        <v>983</v>
      </c>
      <c r="N21" s="133"/>
      <c r="O21" s="133"/>
    </row>
    <row r="22" spans="1:15" ht="127.5">
      <c r="A22" s="122" t="str">
        <v>8.25.06</v>
      </c>
      <c r="B22" s="122" t="str">
        <v>Säker utvecklingscykel</v>
      </c>
      <c r="C22" s="119" t="str">
        <v>Anvisningar om informationssäkerhet för tekniska miljöer och tekniska tillämpningar v.0.9
Anskaffning, utveckling och underhåll av system</v>
      </c>
      <c r="D22" s="119" t="str">
        <v xml:space="preserve">Vid utveckling eller anskaffning ska fullständig system-, användar- och driftsdokumentation framställas. Driftsdokumentationen ska även översiktligt behandla de återstartsrutiner som behövs för IT-systemets avbrottsplanering. All dokumentation ska vara färdigställd och tillgänglig för berörda personer senast vid produktionssättning av IT-systemet. </v>
      </c>
      <c r="E22" s="119" t="str">
        <v xml:space="preserve">Vid utveckling eller anskaffning ska fullständig system-, användar- och driftsdokumentation framställas. Driftsdokumentationen ska även översiktligt behandla de återstartsrutiner som behövs för IT-systemets avbrottsplanering. All dokumentation ska vara färdigställd och tillgänglig för berörda personer senast vid produktionssättning av IT-systemet. </v>
      </c>
      <c r="F22" s="18" t="str">
        <v>x</v>
      </c>
      <c r="G22" s="18" t="str">
        <v>x</v>
      </c>
      <c r="H22" s="18" t="str">
        <v>x</v>
      </c>
      <c r="I22" s="18" t="str">
        <v>x</v>
      </c>
      <c r="J22" s="18" t="str">
        <v>Nej</v>
      </c>
      <c r="K22" s="18" t="str">
        <v>Utveckling, Upphandling</v>
      </c>
      <c r="L22" s="18" t="str">
        <v>N/A</v>
      </c>
      <c r="M22" s="128" t="s">
        <v>983</v>
      </c>
      <c r="N22" s="133"/>
      <c r="O22" s="133"/>
    </row>
    <row r="23" spans="1:15" ht="127.5">
      <c r="A23" s="122" t="str">
        <v>8.26.01</v>
      </c>
      <c r="B23" s="122" t="str">
        <v>Säkerhetskrav för applikationer</v>
      </c>
      <c r="C23" s="119" t="str">
        <v>Anvisningar om informationssäkerhet för tekniska miljöer och tekniska tillämpningar v.0.9
Anskaffning, utveckling och underhåll av system</v>
      </c>
      <c r="D23" s="119" t="str">
        <v>God kunskap om verksamhetens krav och informationssäkerhetskrav är väsentligt om IT-systemet ska kunna uppfylla sitt syfte. Utvecklingen eller upphandlingen ska minst beakta följande:
* Tvingande myndighetskrav
* Interna regler avseende informationssäkerhet
* Driftstabila och beprövade lösningar</v>
      </c>
      <c r="E23" s="119" t="str">
        <v>Vid upphandling eller utveckling av IT-system ska kravställningen minst beakta följande:
- Tvingande myndighetskrav
- Interna regler avseende informationssäkerhet
- Driftstabila och beprövade lösningar</v>
      </c>
      <c r="F23" s="119" t="str">
        <v>x</v>
      </c>
      <c r="G23" s="119" t="str">
        <v>x</v>
      </c>
      <c r="H23" s="119" t="str">
        <v>x</v>
      </c>
      <c r="I23" s="119" t="str">
        <v>x</v>
      </c>
      <c r="J23" s="119" t="str">
        <v>Nej</v>
      </c>
      <c r="K23" s="119" t="str">
        <v>Utveckling, Upphandling</v>
      </c>
      <c r="L23" s="119" t="str">
        <v>N/A</v>
      </c>
      <c r="M23" s="133" t="s">
        <v>983</v>
      </c>
      <c r="N23" s="133"/>
      <c r="O23" s="133"/>
    </row>
    <row r="24" spans="1:15" ht="127.5">
      <c r="A24" s="122" t="str">
        <v>8.26.02</v>
      </c>
      <c r="B24" s="122" t="str">
        <v>Säkerhetskrav för applikationer</v>
      </c>
      <c r="C24" s="119" t="str">
        <v>Vägledning - Säker utveckling 0.92
KI:s övergripande krav</v>
      </c>
      <c r="D24" s="119" t="str">
        <v>Informationsklassning och riskbedömning ska genomföras för att definiera krav på informationssäkerhet och dataskydd. Kraven ska dokumenteras och vara en del av kravspecifikationen
Riskbedömningen ska omfatta hur den tilltänkta lösningen förhåller sig till lagar och förordningar</v>
      </c>
      <c r="E24" s="119" t="str">
        <v>Vid utveckling av IT-lösningar ska informationsklassning och riskbedömning genomföras för att definiera krav på informationssäkerhet och dataskydd. Kraven ska dokumenteras och vara en del av kravspecifikationen. Riskbedömningen ska omfatta hur den tilltänkta lösningen förhåller sig till lagar och förordningar.</v>
      </c>
      <c r="F24" s="119" t="str">
        <v>x</v>
      </c>
      <c r="G24" s="119" t="str">
        <v>x</v>
      </c>
      <c r="H24" s="119" t="str">
        <v>x</v>
      </c>
      <c r="I24" s="119" t="str">
        <v>x</v>
      </c>
      <c r="J24" s="119" t="str">
        <v>Nej</v>
      </c>
      <c r="K24" s="119" t="str">
        <v>Utveckling, Upphandling</v>
      </c>
      <c r="L24" s="119" t="str">
        <v>N/A</v>
      </c>
      <c r="M24" s="133" t="s">
        <v>983</v>
      </c>
      <c r="N24" s="133"/>
      <c r="O24" s="133"/>
    </row>
    <row r="25" spans="1:15" ht="81.5">
      <c r="A25" s="122" t="str">
        <v>8.26.03</v>
      </c>
      <c r="B25" s="122" t="str">
        <v>Säkerhetskrav för applikationer</v>
      </c>
      <c r="C25" s="119" t="str">
        <v>Vägledning - Säker utveckling 0.92
KI:s övergripande krav</v>
      </c>
      <c r="D25" s="119" t="str">
        <v>När en lösning ska hantera information som klassats i nivåerna tre eller fyra avseende konfidentialitet, riktighet och tillgänglighet (KRT3, KRT4) ska lösningen noteras i en inventarieförteckning.</v>
      </c>
      <c r="E25" s="119" t="str">
        <v>När en lösning ska hantera information som klassats i nivåerna tre eller fyra avseende konfidentialitet, riktighet och tillgänglighet (KRT3, KRT4) ska lösningen noteras i en inventarieförteckning.</v>
      </c>
      <c r="F25" s="119">
        <v>3.4</v>
      </c>
      <c r="G25" s="119">
        <v>3.4</v>
      </c>
      <c r="H25" s="119">
        <v>3.4</v>
      </c>
      <c r="I25" s="119" t="str">
        <v>x</v>
      </c>
      <c r="J25" s="119" t="str">
        <v>Nej</v>
      </c>
      <c r="K25" s="119" t="str">
        <v>Utveckling, Upphandling</v>
      </c>
      <c r="L25" s="119" t="str">
        <v>N/A</v>
      </c>
      <c r="M25" s="133" t="s">
        <v>983</v>
      </c>
      <c r="N25" s="133"/>
      <c r="O25" s="133"/>
    </row>
    <row r="26" spans="1:15" ht="139">
      <c r="A26" s="122" t="str">
        <v>8.29.01</v>
      </c>
      <c r="B26" s="122" t="str">
        <v>Säkerhetstestning i utveckling och acceptans</v>
      </c>
      <c r="C26" s="119" t="str">
        <v>Anvisningar om informationssäkerhet för tekniska miljöer och tekniska tillämpningar v.0.9
Anskaffning, utveckling och underhåll av system</v>
      </c>
      <c r="D26" s="119" t="str">
        <v>En strikt och väldefinierad arbetsrutin krävs när nya IT-system eller utvecklade systemkomponenter implementeras från utvecklings- och testmiljön in i produktionsmiljön. Vid  implementering av nya komponenter eller nya funktioner ska riskbedömningar göras. Endast formellt accepterade och godkända IT-system eller systemkomponenter får implementeras i 
produktionsmiljön.</v>
      </c>
      <c r="E26" s="119" t="str">
        <v>Vid implementering av en ny IT-komponent eller ny IT-funktion ska en riskbedömning göras. Endast formellt accepterade och godkända IT-system eller systemkomponenter får implementeras i produktionsmiljön.</v>
      </c>
      <c r="F26" s="18" t="str">
        <v>x</v>
      </c>
      <c r="G26" s="18" t="str">
        <v>x</v>
      </c>
      <c r="H26" s="18" t="str">
        <v>x</v>
      </c>
      <c r="I26" s="18" t="str">
        <v>x</v>
      </c>
      <c r="J26" s="18" t="str">
        <v>Nej</v>
      </c>
      <c r="K26" s="18" t="str">
        <v>IT, Utveckling, Upphandling</v>
      </c>
      <c r="L26" s="18" t="str">
        <v>N/A</v>
      </c>
      <c r="M26" s="128" t="s">
        <v>983</v>
      </c>
      <c r="N26" s="133"/>
      <c r="O26" s="133"/>
    </row>
    <row r="27" spans="1:15" ht="47">
      <c r="A27" s="122" t="str">
        <v>8.30.01</v>
      </c>
      <c r="B27" s="122" t="str">
        <v>Utkontrakterad utveckling</v>
      </c>
      <c r="C27" s="119" t="str">
        <v>Vägledning - Säker utveckling 0.92
KI:s övergripande krav</v>
      </c>
      <c r="D27" s="119" t="str">
        <v>Vid outsourcad utveckling ska rättigheter till kod och information definieras och avtalas för KI respektive leverantören.</v>
      </c>
      <c r="E27" s="119" t="str">
        <v>Vid outsourcad utveckling ska rättigheter till kod och information definieras och avtalas för KI respektive leverantören.</v>
      </c>
      <c r="F27" s="18" t="str">
        <v>x</v>
      </c>
      <c r="G27" s="18" t="str">
        <v>x</v>
      </c>
      <c r="H27" s="18" t="str">
        <v>x</v>
      </c>
      <c r="I27" s="18" t="str">
        <v>x</v>
      </c>
      <c r="J27" s="18" t="str">
        <v>Nej</v>
      </c>
      <c r="K27" s="18" t="str">
        <v>Upphandling</v>
      </c>
      <c r="L27" s="18" t="str">
        <v>N/A</v>
      </c>
      <c r="M27" s="128" t="s">
        <v>983</v>
      </c>
      <c r="N27" s="133"/>
      <c r="O27" s="133"/>
    </row>
    <row r="28" spans="1:15">
      <c r="A28" s="122"/>
      <c r="B28" s="122"/>
      <c r="C28" s="119"/>
      <c r="D28" s="119"/>
      <c r="E28" s="119"/>
      <c r="F28" s="18"/>
      <c r="G28" s="18"/>
      <c r="H28" s="18"/>
      <c r="I28" s="18"/>
      <c r="J28" s="18"/>
      <c r="K28" s="18"/>
      <c r="L28" s="18"/>
      <c r="M28" s="128" t="s">
        <v>983</v>
      </c>
      <c r="N28" s="133"/>
      <c r="O28" s="133"/>
    </row>
    <row r="29" spans="1:15">
      <c r="A29" s="122"/>
      <c r="B29" s="122"/>
      <c r="C29" s="119"/>
      <c r="D29" s="119"/>
      <c r="E29" s="119"/>
      <c r="F29" s="18"/>
      <c r="G29" s="18"/>
      <c r="H29" s="18"/>
      <c r="I29" s="18"/>
      <c r="J29" s="18"/>
      <c r="K29" s="18"/>
      <c r="L29" s="18"/>
      <c r="M29" s="128" t="s">
        <v>983</v>
      </c>
      <c r="N29" s="133"/>
      <c r="O29" s="133"/>
    </row>
    <row r="30" spans="1:15">
      <c r="A30" s="122"/>
      <c r="B30" s="122"/>
      <c r="C30" s="119"/>
      <c r="D30" s="119"/>
      <c r="E30" s="119"/>
      <c r="F30" s="18"/>
      <c r="G30" s="18"/>
      <c r="H30" s="18"/>
      <c r="I30" s="18"/>
      <c r="J30" s="18"/>
      <c r="K30" s="18"/>
      <c r="L30" s="18"/>
      <c r="M30" s="128" t="s">
        <v>983</v>
      </c>
      <c r="N30" s="133"/>
      <c r="O30" s="133"/>
    </row>
    <row r="31" spans="1:15">
      <c r="A31" s="122"/>
      <c r="B31" s="122"/>
      <c r="C31" s="119"/>
      <c r="D31" s="119"/>
      <c r="E31" s="119"/>
      <c r="F31" s="18"/>
      <c r="G31" s="18"/>
      <c r="H31" s="18"/>
      <c r="I31" s="18"/>
      <c r="J31" s="18"/>
      <c r="K31" s="18"/>
      <c r="L31" s="18"/>
      <c r="M31" s="128" t="s">
        <v>983</v>
      </c>
      <c r="N31" s="133"/>
      <c r="O31" s="133"/>
    </row>
    <row r="32" spans="1:15">
      <c r="A32" s="122"/>
      <c r="B32" s="122"/>
      <c r="C32" s="119"/>
      <c r="D32" s="119"/>
      <c r="E32" s="119"/>
      <c r="F32" s="18"/>
      <c r="G32" s="18"/>
      <c r="H32" s="18"/>
      <c r="I32" s="18"/>
      <c r="J32" s="18"/>
      <c r="K32" s="18"/>
      <c r="L32" s="18"/>
      <c r="M32" s="128" t="s">
        <v>117</v>
      </c>
      <c r="N32" s="133"/>
      <c r="O32" s="133"/>
    </row>
    <row r="33" spans="1:15">
      <c r="A33" s="122"/>
      <c r="B33" s="122"/>
      <c r="C33" s="119"/>
      <c r="D33" s="119"/>
      <c r="E33" s="119"/>
      <c r="F33" s="18"/>
      <c r="G33" s="18"/>
      <c r="H33" s="18"/>
      <c r="I33" s="18"/>
      <c r="J33" s="18"/>
      <c r="K33" s="18"/>
      <c r="L33" s="18"/>
      <c r="M33" s="128"/>
      <c r="N33" s="133"/>
      <c r="O33" s="133"/>
    </row>
    <row r="34" spans="1:15">
      <c r="A34" s="122"/>
      <c r="B34" s="122"/>
      <c r="C34" s="119"/>
      <c r="D34" s="119"/>
      <c r="E34" s="119"/>
      <c r="F34" s="119"/>
      <c r="G34" s="119"/>
      <c r="H34" s="119"/>
      <c r="I34" s="119"/>
      <c r="J34" s="119"/>
      <c r="K34" s="119"/>
      <c r="L34" s="119"/>
      <c r="M34" s="133"/>
      <c r="N34" s="133"/>
      <c r="O34" s="133"/>
    </row>
    <row r="35" spans="1:15">
      <c r="A35" s="122"/>
      <c r="B35" s="122"/>
      <c r="C35" s="119"/>
      <c r="D35" s="119"/>
      <c r="E35" s="119"/>
      <c r="F35" s="18"/>
      <c r="G35" s="18"/>
      <c r="H35" s="18"/>
      <c r="I35" s="18"/>
      <c r="J35" s="18"/>
      <c r="K35" s="18"/>
      <c r="L35" s="18"/>
      <c r="M35" s="128"/>
      <c r="N35" s="133"/>
      <c r="O35" s="133"/>
    </row>
    <row r="36" spans="1:15">
      <c r="A36" s="122"/>
      <c r="B36" s="122"/>
      <c r="C36" s="119"/>
      <c r="D36" s="119"/>
      <c r="E36" s="119"/>
      <c r="F36" s="18"/>
      <c r="G36" s="18"/>
      <c r="H36" s="18"/>
      <c r="I36" s="18"/>
      <c r="J36" s="18"/>
      <c r="K36" s="18"/>
      <c r="L36" s="18"/>
      <c r="M36" s="128"/>
      <c r="N36" s="133"/>
      <c r="O36" s="133"/>
    </row>
    <row r="37" spans="1:15">
      <c r="A37" s="122"/>
      <c r="B37" s="122"/>
      <c r="C37" s="119"/>
      <c r="D37" s="119"/>
      <c r="E37" s="119"/>
      <c r="F37" s="18"/>
      <c r="G37" s="18"/>
      <c r="H37" s="18"/>
      <c r="I37" s="18"/>
      <c r="J37" s="18"/>
      <c r="K37" s="18"/>
      <c r="L37" s="18"/>
      <c r="M37" s="128"/>
      <c r="N37" s="133"/>
      <c r="O37" s="133"/>
    </row>
    <row r="38" spans="1:15">
      <c r="A38" s="122"/>
      <c r="B38" s="122"/>
      <c r="C38" s="119"/>
      <c r="D38" s="119"/>
      <c r="E38" s="119"/>
      <c r="F38" s="18"/>
      <c r="G38" s="18"/>
      <c r="H38" s="18"/>
      <c r="I38" s="18"/>
      <c r="J38" s="18"/>
      <c r="K38" s="18"/>
      <c r="L38" s="18"/>
      <c r="M38" s="128"/>
      <c r="N38" s="133"/>
      <c r="O38" s="133"/>
    </row>
    <row r="39" spans="1:15">
      <c r="A39" s="122"/>
      <c r="B39" s="122"/>
      <c r="C39" s="119"/>
      <c r="D39" s="119"/>
      <c r="E39" s="119"/>
      <c r="F39" s="18"/>
      <c r="G39" s="18"/>
      <c r="H39" s="18"/>
      <c r="I39" s="18"/>
      <c r="J39" s="18"/>
      <c r="K39" s="18"/>
      <c r="L39" s="18"/>
      <c r="M39" s="128"/>
      <c r="N39" s="133"/>
      <c r="O39" s="133"/>
    </row>
    <row r="40" spans="1:15">
      <c r="A40" s="122"/>
      <c r="B40" s="122"/>
      <c r="C40" s="119"/>
      <c r="D40" s="119"/>
      <c r="E40" s="119"/>
      <c r="F40" s="18"/>
      <c r="G40" s="18"/>
      <c r="H40" s="18"/>
      <c r="I40" s="18"/>
      <c r="J40" s="18"/>
      <c r="K40" s="18"/>
      <c r="L40" s="18"/>
      <c r="M40" s="128"/>
      <c r="N40" s="133"/>
      <c r="O40" s="133"/>
    </row>
    <row r="41" spans="1:15">
      <c r="A41" s="122"/>
      <c r="B41" s="122"/>
      <c r="C41" s="119"/>
      <c r="D41" s="119"/>
      <c r="E41" s="119"/>
      <c r="F41" s="18"/>
      <c r="G41" s="18"/>
      <c r="H41" s="18"/>
      <c r="I41" s="18"/>
      <c r="J41" s="18"/>
      <c r="K41" s="18"/>
      <c r="L41" s="18"/>
      <c r="M41" s="128"/>
      <c r="N41" s="133"/>
      <c r="O41" s="133"/>
    </row>
    <row r="42" spans="1:15">
      <c r="A42" s="122"/>
      <c r="B42" s="122"/>
      <c r="C42" s="119"/>
      <c r="D42" s="119"/>
      <c r="E42" s="119"/>
      <c r="F42" s="18"/>
      <c r="G42" s="18"/>
      <c r="H42" s="18"/>
      <c r="I42" s="18"/>
      <c r="J42" s="18"/>
      <c r="K42" s="18"/>
      <c r="L42" s="18"/>
      <c r="M42" s="128"/>
      <c r="N42" s="133"/>
      <c r="O42" s="133"/>
    </row>
    <row r="43" spans="1:15">
      <c r="A43" s="122"/>
      <c r="B43" s="122"/>
      <c r="C43" s="119"/>
      <c r="D43" s="119"/>
      <c r="E43" s="119"/>
      <c r="F43" s="18"/>
      <c r="G43" s="18"/>
      <c r="H43" s="18"/>
      <c r="I43" s="18"/>
      <c r="J43" s="18"/>
      <c r="K43" s="18"/>
      <c r="L43" s="18"/>
      <c r="M43" s="128"/>
      <c r="N43" s="133"/>
      <c r="O43" s="133"/>
    </row>
    <row r="44" spans="1:15">
      <c r="A44" s="122"/>
      <c r="B44" s="122"/>
      <c r="C44" s="119"/>
      <c r="D44" s="119"/>
      <c r="E44" s="119"/>
      <c r="F44" s="18"/>
      <c r="G44" s="18"/>
      <c r="H44" s="18"/>
      <c r="I44" s="18"/>
      <c r="J44" s="18"/>
      <c r="K44" s="18"/>
      <c r="L44" s="18"/>
      <c r="M44" s="128"/>
      <c r="N44" s="133"/>
      <c r="O44" s="133"/>
    </row>
    <row r="45" spans="1:15">
      <c r="A45" s="122"/>
      <c r="B45" s="122"/>
      <c r="C45" s="119"/>
      <c r="D45" s="119"/>
      <c r="E45" s="119"/>
      <c r="F45" s="18"/>
      <c r="G45" s="18"/>
      <c r="H45" s="18"/>
      <c r="I45" s="18"/>
      <c r="J45" s="18"/>
      <c r="K45" s="18"/>
      <c r="L45" s="18"/>
      <c r="M45" s="128"/>
      <c r="N45" s="133"/>
      <c r="O45" s="133"/>
    </row>
    <row r="46" spans="1:15">
      <c r="A46" s="122"/>
      <c r="B46" s="122"/>
      <c r="C46" s="119"/>
      <c r="D46" s="119"/>
      <c r="E46" s="119"/>
      <c r="F46" s="18"/>
      <c r="G46" s="18"/>
      <c r="H46" s="18"/>
      <c r="I46" s="18"/>
      <c r="J46" s="18"/>
      <c r="K46" s="18"/>
      <c r="L46" s="18"/>
      <c r="M46" s="128"/>
      <c r="N46" s="133"/>
      <c r="O46" s="133"/>
    </row>
    <row r="47" spans="1:15">
      <c r="A47" s="122"/>
      <c r="B47" s="122"/>
      <c r="C47" s="119"/>
      <c r="D47" s="119"/>
      <c r="E47" s="119"/>
      <c r="F47" s="18"/>
      <c r="G47" s="18"/>
      <c r="H47" s="18"/>
      <c r="I47" s="18"/>
      <c r="J47" s="18"/>
      <c r="K47" s="18"/>
      <c r="L47" s="18"/>
      <c r="M47" s="128"/>
      <c r="N47" s="133"/>
      <c r="O47" s="133"/>
    </row>
    <row r="48" spans="1:15">
      <c r="A48" s="122"/>
      <c r="B48" s="122"/>
      <c r="C48" s="119"/>
      <c r="D48" s="119"/>
      <c r="E48" s="119"/>
      <c r="F48" s="18"/>
      <c r="G48" s="18"/>
      <c r="H48" s="18"/>
      <c r="I48" s="18"/>
      <c r="J48" s="18"/>
      <c r="K48" s="18"/>
      <c r="L48" s="18"/>
      <c r="M48" s="128"/>
      <c r="N48" s="133"/>
      <c r="O48" s="133"/>
    </row>
    <row r="49" spans="1:15">
      <c r="A49" s="122"/>
      <c r="B49" s="122"/>
      <c r="C49" s="119"/>
      <c r="D49" s="119"/>
      <c r="E49" s="119"/>
      <c r="F49" s="18"/>
      <c r="G49" s="18"/>
      <c r="H49" s="18"/>
      <c r="I49" s="18"/>
      <c r="J49" s="18"/>
      <c r="K49" s="18"/>
      <c r="L49" s="18"/>
      <c r="M49" s="128"/>
      <c r="N49" s="133"/>
      <c r="O49" s="133"/>
    </row>
    <row r="50" spans="1:15">
      <c r="A50" s="122"/>
      <c r="B50" s="122"/>
      <c r="C50" s="119"/>
      <c r="D50" s="119"/>
      <c r="E50" s="119"/>
      <c r="F50" s="18"/>
      <c r="G50" s="18"/>
      <c r="H50" s="18"/>
      <c r="I50" s="18"/>
      <c r="J50" s="18"/>
      <c r="K50" s="18"/>
      <c r="L50" s="18"/>
      <c r="M50" s="128"/>
      <c r="N50" s="133"/>
      <c r="O50" s="133"/>
    </row>
    <row r="51" spans="1:15">
      <c r="A51" s="122"/>
      <c r="B51" s="122"/>
      <c r="C51" s="119"/>
      <c r="D51" s="119"/>
      <c r="E51" s="119"/>
      <c r="F51" s="18"/>
      <c r="G51" s="18"/>
      <c r="H51" s="18"/>
      <c r="I51" s="18"/>
      <c r="J51" s="18"/>
      <c r="K51" s="18"/>
      <c r="L51" s="18"/>
      <c r="M51" s="128"/>
      <c r="N51" s="133"/>
      <c r="O51" s="133"/>
    </row>
    <row r="52" spans="1:15">
      <c r="A52" s="122"/>
      <c r="B52" s="122"/>
      <c r="C52" s="119"/>
      <c r="D52" s="119"/>
      <c r="E52" s="119"/>
      <c r="F52" s="18"/>
      <c r="G52" s="18"/>
      <c r="H52" s="18"/>
      <c r="I52" s="18"/>
      <c r="J52" s="18"/>
      <c r="K52" s="18"/>
      <c r="L52" s="18"/>
      <c r="M52" s="128"/>
      <c r="N52" s="133"/>
      <c r="O52" s="133"/>
    </row>
    <row r="53" spans="1:15">
      <c r="A53" s="122"/>
      <c r="B53" s="122"/>
      <c r="C53" s="119"/>
      <c r="D53" s="119"/>
      <c r="E53" s="119"/>
      <c r="F53" s="119"/>
      <c r="G53" s="119"/>
      <c r="H53" s="119"/>
      <c r="I53" s="119"/>
      <c r="J53" s="119"/>
      <c r="K53" s="119"/>
      <c r="L53" s="119"/>
      <c r="M53" s="133"/>
      <c r="N53" s="133"/>
      <c r="O53" s="133"/>
    </row>
    <row r="54" spans="1:15">
      <c r="A54" s="122"/>
      <c r="B54" s="122"/>
      <c r="C54" s="119"/>
      <c r="D54" s="119"/>
      <c r="E54" s="119"/>
      <c r="F54" s="119"/>
      <c r="G54" s="119"/>
      <c r="H54" s="119"/>
      <c r="I54" s="119"/>
      <c r="J54" s="119"/>
      <c r="K54" s="119"/>
      <c r="L54" s="119"/>
      <c r="M54" s="133"/>
      <c r="N54" s="133"/>
      <c r="O54" s="133"/>
    </row>
    <row r="55" spans="1:15">
      <c r="A55" s="122"/>
      <c r="B55" s="122"/>
      <c r="C55" s="119"/>
      <c r="D55" s="119"/>
      <c r="E55" s="119"/>
      <c r="F55" s="119"/>
      <c r="G55" s="119"/>
      <c r="H55" s="119"/>
      <c r="I55" s="119"/>
      <c r="J55" s="119"/>
      <c r="K55" s="119"/>
      <c r="L55" s="119"/>
      <c r="M55" s="133"/>
      <c r="N55" s="133"/>
      <c r="O55" s="133"/>
    </row>
    <row r="56" spans="1:15">
      <c r="A56" s="122"/>
      <c r="B56" s="122"/>
      <c r="C56" s="119"/>
      <c r="D56" s="119"/>
      <c r="E56" s="119"/>
      <c r="F56" s="119"/>
      <c r="G56" s="119"/>
      <c r="H56" s="119"/>
      <c r="I56" s="119"/>
      <c r="J56" s="119"/>
      <c r="K56" s="119"/>
      <c r="L56" s="119"/>
      <c r="M56" s="133"/>
      <c r="N56" s="133"/>
      <c r="O56" s="133"/>
    </row>
    <row r="57" spans="1:15">
      <c r="A57" s="122"/>
      <c r="B57" s="122"/>
      <c r="C57" s="119"/>
      <c r="D57" s="119"/>
      <c r="E57" s="119"/>
      <c r="F57" s="18"/>
      <c r="G57" s="18"/>
      <c r="H57" s="18"/>
      <c r="I57" s="18"/>
      <c r="J57" s="18"/>
      <c r="K57" s="18"/>
      <c r="L57" s="18"/>
      <c r="M57" s="128"/>
      <c r="N57" s="133"/>
      <c r="O57" s="133"/>
    </row>
    <row r="58" spans="1:15">
      <c r="A58" s="122"/>
      <c r="B58" s="122"/>
      <c r="C58" s="119"/>
      <c r="D58" s="119"/>
      <c r="E58" s="119"/>
      <c r="F58" s="119"/>
      <c r="G58" s="119"/>
      <c r="H58" s="119"/>
      <c r="I58" s="119"/>
      <c r="J58" s="119"/>
      <c r="K58" s="119"/>
      <c r="L58" s="119"/>
      <c r="M58" s="133"/>
      <c r="N58" s="133"/>
      <c r="O58" s="133"/>
    </row>
    <row r="59" spans="1:15">
      <c r="A59" s="122"/>
      <c r="B59" s="122"/>
      <c r="C59" s="119"/>
      <c r="D59" s="119"/>
      <c r="E59" s="119"/>
      <c r="F59" s="119"/>
      <c r="G59" s="119"/>
      <c r="H59" s="119"/>
      <c r="I59" s="119"/>
      <c r="J59" s="119"/>
      <c r="K59" s="119"/>
      <c r="L59" s="119"/>
      <c r="M59" s="133"/>
      <c r="N59" s="133"/>
      <c r="O59" s="133"/>
    </row>
    <row r="60" spans="1:15">
      <c r="A60" s="122"/>
      <c r="B60" s="122"/>
      <c r="C60" s="119"/>
      <c r="D60" s="119"/>
      <c r="E60" s="119"/>
      <c r="F60" s="119"/>
      <c r="G60" s="119"/>
      <c r="H60" s="119"/>
      <c r="I60" s="119"/>
      <c r="J60" s="119"/>
      <c r="K60" s="119"/>
      <c r="L60" s="119"/>
      <c r="M60" s="133"/>
      <c r="N60" s="133"/>
      <c r="O60" s="133"/>
    </row>
    <row r="61" spans="1:15">
      <c r="A61" s="122"/>
      <c r="B61" s="122"/>
      <c r="C61" s="119"/>
      <c r="D61" s="119"/>
      <c r="E61" s="119"/>
      <c r="F61" s="119"/>
      <c r="G61" s="119"/>
      <c r="H61" s="119"/>
      <c r="I61" s="119"/>
      <c r="J61" s="119"/>
      <c r="K61" s="119"/>
      <c r="L61" s="119"/>
      <c r="M61" s="133"/>
      <c r="N61" s="133"/>
      <c r="O61" s="133"/>
    </row>
    <row r="62" spans="1:15">
      <c r="A62" s="122"/>
      <c r="B62" s="122"/>
      <c r="C62" s="119"/>
      <c r="D62" s="119"/>
      <c r="E62" s="119"/>
      <c r="F62" s="18"/>
      <c r="G62" s="18"/>
      <c r="H62" s="18"/>
      <c r="I62" s="18"/>
      <c r="J62" s="18"/>
      <c r="K62" s="18"/>
      <c r="L62" s="18"/>
      <c r="M62" s="128"/>
      <c r="N62" s="133"/>
      <c r="O62" s="133"/>
    </row>
    <row r="63" spans="1:15">
      <c r="A63" s="122"/>
      <c r="B63" s="122"/>
      <c r="C63" s="119"/>
      <c r="D63" s="119"/>
      <c r="E63" s="119"/>
      <c r="F63" s="18"/>
      <c r="G63" s="18"/>
      <c r="H63" s="18"/>
      <c r="I63" s="18"/>
      <c r="J63" s="18"/>
      <c r="K63" s="18"/>
      <c r="L63" s="18"/>
      <c r="M63" s="128"/>
      <c r="N63" s="133"/>
      <c r="O63" s="133"/>
    </row>
    <row r="64" spans="1:15">
      <c r="A64" s="122"/>
      <c r="B64" s="122"/>
      <c r="C64" s="119"/>
      <c r="D64" s="119"/>
      <c r="E64" s="119"/>
      <c r="F64" s="18"/>
      <c r="G64" s="18"/>
      <c r="H64" s="18"/>
      <c r="I64" s="18"/>
      <c r="J64" s="18"/>
      <c r="K64" s="18"/>
      <c r="L64" s="18"/>
      <c r="M64" s="128"/>
      <c r="N64" s="133"/>
      <c r="O64" s="133"/>
    </row>
    <row r="65" spans="1:15">
      <c r="A65" s="122"/>
      <c r="B65" s="122"/>
      <c r="C65" s="119"/>
      <c r="D65" s="119"/>
      <c r="E65" s="119"/>
      <c r="F65" s="18"/>
      <c r="G65" s="18"/>
      <c r="H65" s="18"/>
      <c r="I65" s="18"/>
      <c r="J65" s="18"/>
      <c r="K65" s="18"/>
      <c r="L65" s="18"/>
      <c r="M65" s="128"/>
      <c r="N65" s="133"/>
      <c r="O65" s="133"/>
    </row>
    <row r="66" spans="1:15">
      <c r="A66" s="122"/>
      <c r="B66" s="122"/>
      <c r="C66" s="119"/>
      <c r="D66" s="119"/>
      <c r="E66" s="119"/>
      <c r="F66" s="119"/>
      <c r="G66" s="119"/>
      <c r="H66" s="119"/>
      <c r="I66" s="119"/>
      <c r="J66" s="119"/>
      <c r="K66" s="119"/>
      <c r="L66" s="119"/>
      <c r="M66" s="133"/>
      <c r="N66" s="133"/>
      <c r="O66" s="133"/>
    </row>
    <row r="67" spans="1:15">
      <c r="A67" s="122"/>
      <c r="B67" s="122"/>
      <c r="C67" s="119"/>
      <c r="D67" s="119"/>
      <c r="E67" s="119"/>
      <c r="F67" s="119"/>
      <c r="G67" s="119"/>
      <c r="H67" s="119"/>
      <c r="I67" s="119"/>
      <c r="J67" s="119"/>
      <c r="K67" s="119"/>
      <c r="L67" s="119"/>
      <c r="M67" s="133"/>
      <c r="N67" s="133"/>
      <c r="O67" s="133"/>
    </row>
    <row r="68" spans="1:15">
      <c r="A68" s="122"/>
      <c r="B68" s="122"/>
      <c r="C68" s="119"/>
      <c r="D68" s="119"/>
      <c r="E68" s="119"/>
      <c r="F68" s="119"/>
      <c r="G68" s="119"/>
      <c r="H68" s="119"/>
      <c r="I68" s="119"/>
      <c r="J68" s="119"/>
      <c r="K68" s="119"/>
      <c r="L68" s="119"/>
      <c r="M68" s="133"/>
      <c r="N68" s="133"/>
      <c r="O68" s="133"/>
    </row>
    <row r="69" spans="1:15">
      <c r="A69" s="122"/>
      <c r="B69" s="122"/>
      <c r="C69" s="119"/>
      <c r="D69" s="119"/>
      <c r="E69" s="119"/>
      <c r="F69" s="18"/>
      <c r="G69" s="18"/>
      <c r="H69" s="18"/>
      <c r="I69" s="18"/>
      <c r="J69" s="18"/>
      <c r="K69" s="18"/>
      <c r="L69" s="18"/>
      <c r="M69" s="128"/>
      <c r="N69" s="133"/>
      <c r="O69" s="133"/>
    </row>
    <row r="70" spans="1:15">
      <c r="A70" s="122"/>
      <c r="B70" s="122"/>
      <c r="C70" s="119"/>
      <c r="D70" s="119"/>
      <c r="E70" s="119"/>
      <c r="F70" s="119"/>
      <c r="G70" s="119"/>
      <c r="H70" s="119"/>
      <c r="I70" s="119"/>
      <c r="J70" s="119"/>
      <c r="K70" s="119"/>
      <c r="L70" s="119"/>
      <c r="M70" s="133"/>
      <c r="N70" s="133"/>
      <c r="O70" s="133"/>
    </row>
    <row r="71" spans="1:15">
      <c r="A71" s="122"/>
      <c r="B71" s="122"/>
      <c r="C71" s="119"/>
      <c r="D71" s="119"/>
      <c r="E71" s="119"/>
      <c r="F71" s="119"/>
      <c r="G71" s="119"/>
      <c r="H71" s="119"/>
      <c r="I71" s="119"/>
      <c r="J71" s="119"/>
      <c r="K71" s="119"/>
      <c r="L71" s="119"/>
      <c r="M71" s="133"/>
      <c r="N71" s="133"/>
      <c r="O71" s="133"/>
    </row>
    <row r="72" spans="1:15">
      <c r="A72" s="122"/>
      <c r="B72" s="122"/>
      <c r="C72" s="119"/>
      <c r="D72" s="119"/>
      <c r="E72" s="119"/>
      <c r="F72" s="18"/>
      <c r="G72" s="18"/>
      <c r="H72" s="18"/>
      <c r="I72" s="18"/>
      <c r="J72" s="18"/>
      <c r="K72" s="18"/>
      <c r="L72" s="18"/>
      <c r="M72" s="128"/>
      <c r="N72" s="133"/>
      <c r="O72" s="133"/>
    </row>
    <row r="73" spans="1:15">
      <c r="A73" s="122"/>
      <c r="B73" s="122"/>
      <c r="C73" s="119"/>
      <c r="D73" s="119"/>
      <c r="E73" s="119"/>
      <c r="F73" s="18"/>
      <c r="G73" s="18"/>
      <c r="H73" s="18"/>
      <c r="I73" s="18"/>
      <c r="J73" s="18"/>
      <c r="K73" s="18"/>
      <c r="L73" s="18"/>
      <c r="M73" s="128"/>
      <c r="N73" s="133"/>
      <c r="O73" s="133"/>
    </row>
    <row r="74" spans="1:15">
      <c r="A74" s="122"/>
      <c r="B74" s="122"/>
      <c r="C74" s="119"/>
      <c r="D74" s="119"/>
      <c r="E74" s="119"/>
      <c r="F74" s="18"/>
      <c r="G74" s="18"/>
      <c r="H74" s="18"/>
      <c r="I74" s="18"/>
      <c r="J74" s="18"/>
      <c r="K74" s="18"/>
      <c r="L74" s="18"/>
      <c r="M74" s="128"/>
      <c r="N74" s="133"/>
      <c r="O74" s="133"/>
    </row>
    <row r="75" spans="1:15">
      <c r="A75" s="122"/>
      <c r="B75" s="122"/>
      <c r="C75" s="119"/>
      <c r="D75" s="119"/>
      <c r="E75" s="119"/>
      <c r="F75" s="18"/>
      <c r="G75" s="18"/>
      <c r="H75" s="18"/>
      <c r="I75" s="18"/>
      <c r="J75" s="18"/>
      <c r="K75" s="18"/>
      <c r="L75" s="18"/>
      <c r="M75" s="128"/>
      <c r="N75" s="133"/>
      <c r="O75" s="133"/>
    </row>
    <row r="76" spans="1:15">
      <c r="A76" s="122"/>
      <c r="B76" s="122"/>
      <c r="C76" s="119"/>
      <c r="D76" s="119"/>
      <c r="E76" s="119"/>
      <c r="F76" s="18"/>
      <c r="G76" s="18"/>
      <c r="H76" s="18"/>
      <c r="I76" s="18"/>
      <c r="J76" s="18"/>
      <c r="K76" s="18"/>
      <c r="L76" s="18"/>
      <c r="M76" s="128"/>
      <c r="N76" s="133"/>
      <c r="O76" s="133"/>
    </row>
    <row r="77" spans="1:15">
      <c r="A77" s="122"/>
      <c r="B77" s="122"/>
      <c r="C77" s="119"/>
      <c r="D77" s="119"/>
      <c r="E77" s="119"/>
      <c r="F77" s="18"/>
      <c r="G77" s="18"/>
      <c r="H77" s="18"/>
      <c r="I77" s="18"/>
      <c r="J77" s="18"/>
      <c r="K77" s="18"/>
      <c r="L77" s="18"/>
      <c r="M77" s="128"/>
      <c r="N77" s="133"/>
      <c r="O77" s="133"/>
    </row>
    <row r="78" spans="1:15">
      <c r="A78" s="122"/>
      <c r="B78" s="122"/>
      <c r="C78" s="119"/>
      <c r="D78" s="119"/>
      <c r="E78" s="119"/>
      <c r="F78" s="18"/>
      <c r="G78" s="18"/>
      <c r="H78" s="18"/>
      <c r="I78" s="18"/>
      <c r="J78" s="18"/>
      <c r="K78" s="18"/>
      <c r="L78" s="18"/>
      <c r="M78" s="128"/>
      <c r="N78" s="133"/>
      <c r="O78" s="133"/>
    </row>
    <row r="79" spans="1:15">
      <c r="A79" s="122"/>
      <c r="B79" s="122"/>
      <c r="C79" s="119"/>
      <c r="D79" s="119"/>
      <c r="E79" s="119"/>
      <c r="F79" s="18"/>
      <c r="G79" s="18"/>
      <c r="H79" s="18"/>
      <c r="I79" s="18"/>
      <c r="J79" s="18"/>
      <c r="K79" s="18"/>
      <c r="L79" s="18"/>
      <c r="M79" s="128"/>
      <c r="N79" s="133"/>
      <c r="O79" s="133"/>
    </row>
    <row r="80" spans="1:15">
      <c r="A80" s="122"/>
      <c r="B80" s="122"/>
      <c r="C80" s="119"/>
      <c r="D80" s="119"/>
      <c r="E80" s="119"/>
      <c r="F80" s="18"/>
      <c r="G80" s="18"/>
      <c r="H80" s="18"/>
      <c r="I80" s="18"/>
      <c r="J80" s="18"/>
      <c r="K80" s="18"/>
      <c r="L80" s="18"/>
      <c r="M80" s="128"/>
      <c r="N80" s="133"/>
      <c r="O80" s="133"/>
    </row>
    <row r="81" spans="1:15">
      <c r="A81" s="122"/>
      <c r="B81" s="122"/>
      <c r="C81" s="119"/>
      <c r="D81" s="119"/>
      <c r="E81" s="119"/>
      <c r="F81" s="119"/>
      <c r="G81" s="119"/>
      <c r="H81" s="119"/>
      <c r="I81" s="119"/>
      <c r="J81" s="119"/>
      <c r="K81" s="119"/>
      <c r="L81" s="119"/>
      <c r="M81" s="133"/>
      <c r="N81" s="133"/>
      <c r="O81" s="133"/>
    </row>
    <row r="82" spans="1:15">
      <c r="A82" s="122"/>
      <c r="B82" s="122"/>
      <c r="C82" s="119"/>
      <c r="D82" s="119"/>
      <c r="E82" s="119"/>
      <c r="F82" s="119"/>
      <c r="G82" s="119"/>
      <c r="H82" s="119"/>
      <c r="I82" s="119"/>
      <c r="J82" s="119"/>
      <c r="K82" s="119"/>
      <c r="L82" s="119"/>
      <c r="M82" s="133"/>
      <c r="N82" s="133"/>
      <c r="O82" s="133"/>
    </row>
    <row r="83" spans="1:15">
      <c r="A83" s="122"/>
      <c r="B83" s="122"/>
      <c r="C83" s="119"/>
      <c r="D83" s="119"/>
      <c r="E83" s="119"/>
      <c r="F83" s="18"/>
      <c r="G83" s="18"/>
      <c r="H83" s="18"/>
      <c r="I83" s="18"/>
      <c r="J83" s="18"/>
      <c r="K83" s="18"/>
      <c r="L83" s="18"/>
      <c r="M83" s="128"/>
      <c r="N83" s="133"/>
      <c r="O83" s="133"/>
    </row>
    <row r="84" spans="1:15">
      <c r="A84" s="122"/>
      <c r="B84" s="122"/>
      <c r="C84" s="119"/>
      <c r="D84" s="119"/>
      <c r="E84" s="119"/>
      <c r="F84" s="18"/>
      <c r="G84" s="18"/>
      <c r="H84" s="18"/>
      <c r="I84" s="18"/>
      <c r="J84" s="18"/>
      <c r="K84" s="18"/>
      <c r="L84" s="18"/>
      <c r="M84" s="128"/>
      <c r="N84" s="133"/>
      <c r="O84" s="133"/>
    </row>
    <row r="85" spans="1:15">
      <c r="A85" s="122"/>
      <c r="B85" s="122"/>
      <c r="C85" s="119"/>
      <c r="D85" s="119"/>
      <c r="E85" s="119"/>
      <c r="F85" s="119"/>
      <c r="G85" s="119"/>
      <c r="H85" s="119"/>
      <c r="I85" s="119"/>
      <c r="J85" s="119"/>
      <c r="K85" s="119"/>
      <c r="L85" s="119"/>
      <c r="M85" s="133"/>
      <c r="N85" s="133"/>
      <c r="O85" s="133"/>
    </row>
    <row r="86" spans="1:15">
      <c r="A86" s="122"/>
      <c r="B86" s="122"/>
      <c r="C86" s="119"/>
      <c r="D86" s="119"/>
      <c r="E86" s="119"/>
      <c r="F86" s="119"/>
      <c r="G86" s="119"/>
      <c r="H86" s="119"/>
      <c r="I86" s="119"/>
      <c r="J86" s="119"/>
      <c r="K86" s="119"/>
      <c r="L86" s="119"/>
      <c r="M86" s="133"/>
      <c r="N86" s="133"/>
      <c r="O86" s="133"/>
    </row>
    <row r="87" spans="1:15">
      <c r="A87" s="122"/>
      <c r="B87" s="122"/>
      <c r="C87" s="119"/>
      <c r="D87" s="119"/>
      <c r="E87" s="119"/>
      <c r="F87" s="119"/>
      <c r="G87" s="119"/>
      <c r="H87" s="119"/>
      <c r="I87" s="119"/>
      <c r="J87" s="119"/>
      <c r="K87" s="119"/>
      <c r="L87" s="119"/>
      <c r="M87" s="133"/>
      <c r="N87" s="133"/>
      <c r="O87" s="133"/>
    </row>
    <row r="88" spans="1:15">
      <c r="A88" s="122"/>
      <c r="B88" s="122"/>
      <c r="C88" s="119"/>
      <c r="D88" s="119"/>
      <c r="E88" s="119"/>
      <c r="F88" s="119"/>
      <c r="G88" s="119"/>
      <c r="H88" s="119"/>
      <c r="I88" s="119"/>
      <c r="J88" s="119"/>
      <c r="K88" s="119"/>
      <c r="L88" s="119"/>
      <c r="M88" s="133"/>
      <c r="N88" s="133"/>
      <c r="O88" s="133"/>
    </row>
    <row r="89" spans="1:15">
      <c r="A89" s="122"/>
      <c r="B89" s="122"/>
      <c r="C89" s="119"/>
      <c r="D89" s="119"/>
      <c r="E89" s="119"/>
      <c r="F89" s="18"/>
      <c r="G89" s="18"/>
      <c r="H89" s="18"/>
      <c r="I89" s="18"/>
      <c r="J89" s="18"/>
      <c r="K89" s="18"/>
      <c r="L89" s="18"/>
      <c r="M89" s="128"/>
      <c r="N89" s="133"/>
      <c r="O89" s="133"/>
    </row>
    <row r="90" spans="1:15">
      <c r="A90" s="122"/>
      <c r="B90" s="122"/>
      <c r="C90" s="119"/>
      <c r="D90" s="119"/>
      <c r="E90" s="119"/>
      <c r="F90" s="18"/>
      <c r="G90" s="18"/>
      <c r="H90" s="18"/>
      <c r="I90" s="18"/>
      <c r="J90" s="18"/>
      <c r="K90" s="18"/>
      <c r="L90" s="18"/>
      <c r="M90" s="128"/>
      <c r="N90" s="133"/>
      <c r="O90" s="133"/>
    </row>
    <row r="91" spans="1:15">
      <c r="A91" s="122"/>
      <c r="B91" s="122"/>
      <c r="C91" s="119"/>
      <c r="D91" s="119"/>
      <c r="E91" s="119"/>
      <c r="F91" s="18"/>
      <c r="G91" s="18"/>
      <c r="H91" s="18"/>
      <c r="I91" s="18"/>
      <c r="J91" s="18"/>
      <c r="K91" s="18"/>
      <c r="L91" s="18"/>
      <c r="M91" s="128"/>
      <c r="N91" s="133"/>
      <c r="O91" s="133"/>
    </row>
    <row r="92" spans="1:15">
      <c r="A92" s="122"/>
      <c r="B92" s="122"/>
      <c r="C92" s="119"/>
      <c r="D92" s="119"/>
      <c r="E92" s="119"/>
      <c r="F92" s="18"/>
      <c r="G92" s="18"/>
      <c r="H92" s="18"/>
      <c r="I92" s="18"/>
      <c r="J92" s="18"/>
      <c r="K92" s="18"/>
      <c r="L92" s="18"/>
      <c r="M92" s="128"/>
      <c r="N92" s="133"/>
      <c r="O92" s="133"/>
    </row>
    <row r="93" spans="1:15">
      <c r="A93" s="122"/>
      <c r="B93" s="122"/>
      <c r="C93" s="119"/>
      <c r="D93" s="119"/>
      <c r="E93" s="119"/>
      <c r="F93" s="119"/>
      <c r="G93" s="119"/>
      <c r="H93" s="119"/>
      <c r="I93" s="119"/>
      <c r="J93" s="119"/>
      <c r="K93" s="119"/>
      <c r="L93" s="119"/>
      <c r="M93" s="133"/>
      <c r="N93" s="133"/>
      <c r="O93" s="133"/>
    </row>
    <row r="94" spans="1:15">
      <c r="A94" s="122"/>
      <c r="B94" s="122"/>
      <c r="C94" s="119"/>
      <c r="D94" s="119"/>
      <c r="E94" s="119"/>
      <c r="F94" s="119"/>
      <c r="G94" s="119"/>
      <c r="H94" s="119"/>
      <c r="I94" s="119"/>
      <c r="J94" s="119"/>
      <c r="K94" s="119"/>
      <c r="L94" s="119"/>
      <c r="M94" s="133"/>
      <c r="N94" s="133"/>
      <c r="O94" s="133"/>
    </row>
    <row r="95" spans="1:15">
      <c r="A95" s="122"/>
      <c r="B95" s="122"/>
      <c r="C95" s="119"/>
      <c r="D95" s="119"/>
      <c r="E95" s="119"/>
      <c r="F95" s="18"/>
      <c r="G95" s="18"/>
      <c r="H95" s="18"/>
      <c r="I95" s="18"/>
      <c r="J95" s="18"/>
      <c r="K95" s="18"/>
      <c r="L95" s="18"/>
      <c r="M95" s="128"/>
      <c r="N95" s="133"/>
      <c r="O95" s="133"/>
    </row>
    <row r="96" spans="1:15">
      <c r="A96" s="122"/>
      <c r="B96" s="122"/>
      <c r="C96" s="119"/>
      <c r="D96" s="119"/>
      <c r="E96" s="119"/>
      <c r="F96" s="119"/>
      <c r="G96" s="119"/>
      <c r="H96" s="119"/>
      <c r="I96" s="119"/>
      <c r="J96" s="119"/>
      <c r="K96" s="119"/>
      <c r="L96" s="119"/>
      <c r="M96" s="133"/>
      <c r="N96" s="133"/>
      <c r="O96" s="133"/>
    </row>
    <row r="97" spans="1:15">
      <c r="A97" s="122"/>
      <c r="B97" s="122"/>
      <c r="C97" s="119"/>
      <c r="D97" s="119"/>
      <c r="E97" s="119"/>
      <c r="F97" s="119"/>
      <c r="G97" s="119"/>
      <c r="H97" s="119"/>
      <c r="I97" s="119"/>
      <c r="J97" s="119"/>
      <c r="K97" s="119"/>
      <c r="L97" s="119"/>
      <c r="M97" s="133"/>
      <c r="N97" s="133"/>
      <c r="O97" s="133"/>
    </row>
    <row r="98" spans="1:15">
      <c r="A98" s="122"/>
      <c r="B98" s="122"/>
      <c r="C98" s="119"/>
      <c r="D98" s="119"/>
      <c r="E98" s="119"/>
      <c r="F98" s="18"/>
      <c r="G98" s="18"/>
      <c r="H98" s="18"/>
      <c r="I98" s="18"/>
      <c r="J98" s="18"/>
      <c r="K98" s="18"/>
      <c r="L98" s="18"/>
      <c r="M98" s="128"/>
      <c r="N98" s="133"/>
      <c r="O98" s="133"/>
    </row>
    <row r="99" spans="1:15">
      <c r="A99" s="122"/>
      <c r="B99" s="122"/>
      <c r="C99" s="119"/>
      <c r="D99" s="119"/>
      <c r="E99" s="119"/>
      <c r="F99" s="18"/>
      <c r="G99" s="18"/>
      <c r="H99" s="18"/>
      <c r="I99" s="18"/>
      <c r="J99" s="18"/>
      <c r="K99" s="18"/>
      <c r="L99" s="18"/>
      <c r="M99" s="128"/>
      <c r="N99" s="133"/>
      <c r="O99" s="133"/>
    </row>
    <row r="100" spans="1:15">
      <c r="A100" s="122"/>
      <c r="B100" s="122"/>
      <c r="C100" s="119"/>
      <c r="D100" s="119"/>
      <c r="E100" s="119"/>
      <c r="F100" s="18"/>
      <c r="G100" s="18"/>
      <c r="H100" s="18"/>
      <c r="I100" s="18"/>
      <c r="J100" s="18"/>
      <c r="K100" s="18"/>
      <c r="L100" s="18"/>
      <c r="M100" s="128"/>
      <c r="N100" s="133"/>
      <c r="O100" s="133"/>
    </row>
    <row r="101" spans="1:15">
      <c r="A101" s="122"/>
      <c r="B101" s="122"/>
      <c r="C101" s="119"/>
      <c r="D101" s="119"/>
      <c r="E101" s="119"/>
      <c r="F101" s="18"/>
      <c r="G101" s="18"/>
      <c r="H101" s="18"/>
      <c r="I101" s="18"/>
      <c r="J101" s="18"/>
      <c r="K101" s="18"/>
      <c r="L101" s="18"/>
      <c r="M101" s="128"/>
      <c r="N101" s="133"/>
      <c r="O101" s="133"/>
    </row>
    <row r="102" spans="1:15">
      <c r="A102" s="122"/>
      <c r="B102" s="122"/>
      <c r="C102" s="119"/>
      <c r="D102" s="119"/>
      <c r="E102" s="119"/>
      <c r="F102" s="18"/>
      <c r="G102" s="18"/>
      <c r="H102" s="18"/>
      <c r="I102" s="18"/>
      <c r="J102" s="18"/>
      <c r="K102" s="18"/>
      <c r="L102" s="18"/>
      <c r="M102" s="128"/>
      <c r="N102" s="133"/>
      <c r="O102" s="133"/>
    </row>
    <row r="103" spans="1:15">
      <c r="A103" s="122"/>
      <c r="B103" s="122"/>
      <c r="C103" s="119"/>
      <c r="D103" s="119"/>
      <c r="E103" s="119"/>
      <c r="F103" s="18"/>
      <c r="G103" s="18"/>
      <c r="H103" s="18"/>
      <c r="I103" s="18"/>
      <c r="J103" s="18"/>
      <c r="K103" s="18"/>
      <c r="L103" s="18"/>
      <c r="M103" s="128"/>
      <c r="N103" s="133"/>
      <c r="O103" s="133"/>
    </row>
    <row r="104" spans="1:15">
      <c r="A104" s="122"/>
      <c r="B104" s="122"/>
      <c r="C104" s="119"/>
      <c r="D104" s="119"/>
      <c r="E104" s="119"/>
      <c r="F104" s="18"/>
      <c r="G104" s="18"/>
      <c r="H104" s="18"/>
      <c r="I104" s="18"/>
      <c r="J104" s="18"/>
      <c r="K104" s="18"/>
      <c r="L104" s="18"/>
      <c r="M104" s="128"/>
      <c r="N104" s="133"/>
      <c r="O104" s="133"/>
    </row>
    <row r="105" spans="1:15">
      <c r="A105" s="122"/>
      <c r="B105" s="122"/>
      <c r="C105" s="119"/>
      <c r="D105" s="119"/>
      <c r="E105" s="119"/>
      <c r="F105" s="119"/>
      <c r="G105" s="119"/>
      <c r="H105" s="119"/>
      <c r="I105" s="119"/>
      <c r="J105" s="119"/>
      <c r="K105" s="119"/>
      <c r="L105" s="119"/>
      <c r="M105" s="133"/>
      <c r="N105" s="133"/>
      <c r="O105" s="133"/>
    </row>
    <row r="106" spans="1:15">
      <c r="A106" s="122"/>
      <c r="B106" s="122"/>
      <c r="C106" s="119"/>
      <c r="D106" s="119"/>
      <c r="E106" s="119"/>
      <c r="F106" s="119"/>
      <c r="G106" s="119"/>
      <c r="H106" s="119"/>
      <c r="I106" s="119"/>
      <c r="J106" s="119"/>
      <c r="K106" s="119"/>
      <c r="L106" s="119"/>
      <c r="M106" s="133"/>
      <c r="N106" s="133"/>
      <c r="O106" s="133"/>
    </row>
    <row r="107" spans="1:15">
      <c r="A107" s="122"/>
      <c r="B107" s="122"/>
      <c r="C107" s="119"/>
      <c r="D107" s="119"/>
      <c r="E107" s="119"/>
      <c r="F107" s="119"/>
      <c r="G107" s="119"/>
      <c r="H107" s="119"/>
      <c r="I107" s="119"/>
      <c r="J107" s="119"/>
      <c r="K107" s="119"/>
      <c r="L107" s="119"/>
      <c r="M107" s="133"/>
      <c r="N107" s="133"/>
      <c r="O107" s="133"/>
    </row>
    <row r="108" spans="1:15">
      <c r="A108" s="122"/>
      <c r="B108" s="122"/>
      <c r="C108" s="119"/>
      <c r="D108" s="119"/>
      <c r="E108" s="119"/>
      <c r="F108" s="119"/>
      <c r="G108" s="119"/>
      <c r="H108" s="119"/>
      <c r="I108" s="119"/>
      <c r="J108" s="119"/>
      <c r="K108" s="119"/>
      <c r="L108" s="119"/>
      <c r="M108" s="133"/>
      <c r="N108" s="133"/>
      <c r="O108" s="133"/>
    </row>
    <row r="109" spans="1:15">
      <c r="A109" s="122"/>
      <c r="B109" s="122"/>
      <c r="C109" s="119"/>
      <c r="D109" s="119"/>
      <c r="E109" s="119"/>
      <c r="F109" s="119"/>
      <c r="G109" s="119"/>
      <c r="H109" s="119"/>
      <c r="I109" s="119"/>
      <c r="J109" s="119"/>
      <c r="K109" s="119"/>
      <c r="L109" s="119"/>
      <c r="M109" s="133"/>
      <c r="N109" s="133"/>
      <c r="O109" s="133"/>
    </row>
    <row r="110" spans="1:15">
      <c r="A110" s="122"/>
      <c r="B110" s="122"/>
      <c r="C110" s="119"/>
      <c r="D110" s="119"/>
      <c r="E110" s="119"/>
      <c r="F110" s="119"/>
      <c r="G110" s="119"/>
      <c r="H110" s="119"/>
      <c r="I110" s="119"/>
      <c r="J110" s="119"/>
      <c r="K110" s="119"/>
      <c r="L110" s="119"/>
      <c r="M110" s="133"/>
      <c r="N110" s="133"/>
      <c r="O110" s="133"/>
    </row>
    <row r="111" spans="1:15">
      <c r="A111" s="122"/>
      <c r="B111" s="122"/>
      <c r="C111" s="119"/>
      <c r="D111" s="119"/>
      <c r="E111" s="119"/>
      <c r="F111" s="119"/>
      <c r="G111" s="119"/>
      <c r="H111" s="119"/>
      <c r="I111" s="119"/>
      <c r="J111" s="119"/>
      <c r="K111" s="119"/>
      <c r="L111" s="119"/>
      <c r="M111" s="133"/>
      <c r="N111" s="133"/>
      <c r="O111" s="133"/>
    </row>
    <row r="112" spans="1:15">
      <c r="A112" s="122"/>
      <c r="B112" s="122"/>
      <c r="C112" s="119"/>
      <c r="D112" s="119"/>
      <c r="E112" s="119"/>
      <c r="F112" s="119"/>
      <c r="G112" s="119"/>
      <c r="H112" s="119"/>
      <c r="I112" s="119"/>
      <c r="J112" s="119"/>
      <c r="K112" s="119"/>
      <c r="L112" s="119"/>
      <c r="M112" s="133"/>
      <c r="N112" s="133"/>
      <c r="O112" s="133"/>
    </row>
    <row r="113" spans="1:15">
      <c r="A113" s="122"/>
      <c r="B113" s="122"/>
      <c r="C113" s="119"/>
      <c r="D113" s="119"/>
      <c r="E113" s="119"/>
      <c r="F113" s="119"/>
      <c r="G113" s="119"/>
      <c r="H113" s="119"/>
      <c r="I113" s="119"/>
      <c r="J113" s="119"/>
      <c r="K113" s="119"/>
      <c r="L113" s="119"/>
      <c r="M113" s="133"/>
      <c r="N113" s="133"/>
      <c r="O113" s="133"/>
    </row>
    <row r="114" spans="1:15">
      <c r="A114" s="122"/>
      <c r="B114" s="122"/>
      <c r="C114" s="119"/>
      <c r="D114" s="119"/>
      <c r="E114" s="119"/>
      <c r="F114" s="119"/>
      <c r="G114" s="119"/>
      <c r="H114" s="119"/>
      <c r="I114" s="119"/>
      <c r="J114" s="119"/>
      <c r="K114" s="119"/>
      <c r="L114" s="119"/>
      <c r="M114" s="133"/>
      <c r="N114" s="133"/>
      <c r="O114" s="133"/>
    </row>
    <row r="115" spans="1:15">
      <c r="A115" s="122"/>
      <c r="B115" s="122"/>
      <c r="C115" s="119"/>
      <c r="D115" s="119"/>
      <c r="E115" s="119"/>
      <c r="F115" s="119"/>
      <c r="G115" s="119"/>
      <c r="H115" s="119"/>
      <c r="I115" s="119"/>
      <c r="J115" s="119"/>
      <c r="K115" s="119"/>
      <c r="L115" s="119"/>
      <c r="M115" s="133"/>
      <c r="N115" s="133"/>
      <c r="O115" s="133"/>
    </row>
    <row r="116" spans="1:15">
      <c r="A116" s="122"/>
      <c r="B116" s="122"/>
      <c r="C116" s="119"/>
      <c r="D116" s="119"/>
      <c r="E116" s="119"/>
      <c r="F116" s="119"/>
      <c r="G116" s="119"/>
      <c r="H116" s="119"/>
      <c r="I116" s="119"/>
      <c r="J116" s="119"/>
      <c r="K116" s="119"/>
      <c r="L116" s="119"/>
      <c r="M116" s="133"/>
      <c r="N116" s="133"/>
      <c r="O116" s="133"/>
    </row>
    <row r="117" spans="1:15">
      <c r="A117" s="122"/>
      <c r="B117" s="122"/>
      <c r="C117" s="119"/>
      <c r="D117" s="119"/>
      <c r="E117" s="119"/>
      <c r="F117" s="119"/>
      <c r="G117" s="119"/>
      <c r="H117" s="119"/>
      <c r="I117" s="119"/>
      <c r="J117" s="119"/>
      <c r="K117" s="119"/>
      <c r="L117" s="119"/>
      <c r="M117" s="133"/>
      <c r="N117" s="133"/>
      <c r="O117" s="133"/>
    </row>
    <row r="118" spans="1:15">
      <c r="A118" s="122"/>
      <c r="B118" s="122"/>
      <c r="C118" s="119"/>
      <c r="D118" s="119"/>
      <c r="E118" s="119"/>
      <c r="F118" s="119"/>
      <c r="G118" s="119"/>
      <c r="H118" s="119"/>
      <c r="I118" s="119"/>
      <c r="J118" s="119"/>
      <c r="K118" s="119"/>
      <c r="L118" s="119"/>
      <c r="M118" s="133"/>
      <c r="N118" s="133"/>
      <c r="O118" s="133"/>
    </row>
    <row r="119" spans="1:15">
      <c r="A119" s="122"/>
      <c r="B119" s="122"/>
      <c r="C119" s="119"/>
      <c r="D119" s="119"/>
      <c r="E119" s="119"/>
      <c r="F119" s="119"/>
      <c r="G119" s="119"/>
      <c r="H119" s="119"/>
      <c r="I119" s="119"/>
      <c r="J119" s="119"/>
      <c r="K119" s="119"/>
      <c r="L119" s="119"/>
      <c r="M119" s="133"/>
      <c r="N119" s="133"/>
      <c r="O119" s="133"/>
    </row>
    <row r="120" spans="1:15">
      <c r="A120" s="122"/>
      <c r="B120" s="122"/>
      <c r="C120" s="119"/>
      <c r="D120" s="119"/>
      <c r="E120" s="119"/>
      <c r="F120" s="119"/>
      <c r="G120" s="119"/>
      <c r="H120" s="119"/>
      <c r="I120" s="119"/>
      <c r="J120" s="119"/>
      <c r="K120" s="119"/>
      <c r="L120" s="119"/>
      <c r="M120" s="133"/>
      <c r="N120" s="133"/>
      <c r="O120" s="133"/>
    </row>
    <row r="121" spans="1:15">
      <c r="A121" s="122"/>
      <c r="B121" s="122"/>
      <c r="C121" s="119"/>
      <c r="D121" s="119"/>
      <c r="E121" s="119"/>
      <c r="F121" s="119"/>
      <c r="G121" s="119"/>
      <c r="H121" s="119"/>
      <c r="I121" s="119"/>
      <c r="J121" s="119"/>
      <c r="K121" s="119"/>
      <c r="L121" s="119"/>
      <c r="M121" s="133"/>
      <c r="N121" s="133"/>
      <c r="O121" s="133"/>
    </row>
    <row r="122" spans="1:15">
      <c r="A122" s="122"/>
      <c r="B122" s="122"/>
      <c r="C122" s="119"/>
      <c r="D122" s="119"/>
      <c r="E122" s="119"/>
      <c r="F122" s="119"/>
      <c r="G122" s="119"/>
      <c r="H122" s="119"/>
      <c r="I122" s="119"/>
      <c r="J122" s="119"/>
      <c r="K122" s="119"/>
      <c r="L122" s="119"/>
      <c r="M122" s="133"/>
      <c r="N122" s="133"/>
      <c r="O122" s="133"/>
    </row>
    <row r="123" spans="1:15">
      <c r="A123" s="122"/>
      <c r="B123" s="122"/>
      <c r="C123" s="119"/>
      <c r="D123" s="119"/>
      <c r="E123" s="119"/>
      <c r="F123" s="119"/>
      <c r="G123" s="119"/>
      <c r="H123" s="119"/>
      <c r="I123" s="119"/>
      <c r="J123" s="119"/>
      <c r="K123" s="119"/>
      <c r="L123" s="119"/>
      <c r="M123" s="133"/>
      <c r="N123" s="133"/>
      <c r="O123" s="133"/>
    </row>
    <row r="124" spans="1:15">
      <c r="A124" s="122"/>
      <c r="B124" s="122"/>
      <c r="C124" s="119"/>
      <c r="D124" s="119"/>
      <c r="E124" s="119"/>
      <c r="F124" s="119"/>
      <c r="G124" s="119"/>
      <c r="H124" s="119"/>
      <c r="I124" s="119"/>
      <c r="J124" s="119"/>
      <c r="K124" s="119"/>
      <c r="L124" s="119"/>
      <c r="M124" s="133"/>
      <c r="N124" s="133"/>
      <c r="O124" s="133"/>
    </row>
    <row r="125" spans="1:15">
      <c r="A125" s="122"/>
      <c r="B125" s="122"/>
      <c r="C125" s="119"/>
      <c r="D125" s="119"/>
      <c r="E125" s="119"/>
      <c r="F125" s="18"/>
      <c r="G125" s="18"/>
      <c r="H125" s="18"/>
      <c r="I125" s="18"/>
      <c r="J125" s="18"/>
      <c r="K125" s="18"/>
      <c r="L125" s="18"/>
      <c r="M125" s="128"/>
      <c r="N125" s="133"/>
      <c r="O125" s="133"/>
    </row>
    <row r="126" spans="1:15">
      <c r="A126" s="122"/>
      <c r="B126" s="122"/>
      <c r="C126" s="119"/>
      <c r="D126" s="119"/>
      <c r="E126" s="119"/>
      <c r="F126" s="18"/>
      <c r="G126" s="18"/>
      <c r="H126" s="18"/>
      <c r="I126" s="18"/>
      <c r="J126" s="18"/>
      <c r="K126" s="18"/>
      <c r="L126" s="18"/>
      <c r="M126" s="128"/>
      <c r="N126" s="133"/>
      <c r="O126" s="133"/>
    </row>
    <row r="127" spans="1:15">
      <c r="A127" s="122"/>
      <c r="B127" s="122"/>
      <c r="C127" s="119"/>
      <c r="D127" s="119"/>
      <c r="E127" s="119"/>
      <c r="F127" s="18"/>
      <c r="G127" s="18"/>
      <c r="H127" s="18"/>
      <c r="I127" s="18"/>
      <c r="J127" s="18"/>
      <c r="K127" s="18"/>
      <c r="L127" s="18"/>
      <c r="M127" s="128"/>
      <c r="N127" s="133"/>
      <c r="O127" s="133"/>
    </row>
    <row r="128" spans="1:15">
      <c r="A128" s="122"/>
      <c r="B128" s="122"/>
      <c r="C128" s="119"/>
      <c r="D128" s="119"/>
      <c r="E128" s="119"/>
      <c r="F128" s="18"/>
      <c r="G128" s="18"/>
      <c r="H128" s="18"/>
      <c r="I128" s="18"/>
      <c r="J128" s="18"/>
      <c r="K128" s="18"/>
      <c r="L128" s="18"/>
      <c r="M128" s="128"/>
      <c r="N128" s="133"/>
      <c r="O128" s="133"/>
    </row>
    <row r="129" spans="1:15">
      <c r="A129" s="122"/>
      <c r="B129" s="122"/>
      <c r="C129" s="119"/>
      <c r="D129" s="119"/>
      <c r="E129" s="119"/>
      <c r="F129" s="18"/>
      <c r="G129" s="18"/>
      <c r="H129" s="18"/>
      <c r="I129" s="18"/>
      <c r="J129" s="18"/>
      <c r="K129" s="18"/>
      <c r="L129" s="18"/>
      <c r="M129" s="128"/>
      <c r="N129" s="133"/>
      <c r="O129" s="133"/>
    </row>
    <row r="130" spans="1:15">
      <c r="A130" s="122"/>
      <c r="B130" s="122"/>
      <c r="C130" s="119"/>
      <c r="D130" s="119"/>
      <c r="E130" s="119"/>
      <c r="F130" s="18"/>
      <c r="G130" s="18"/>
      <c r="H130" s="18"/>
      <c r="I130" s="18"/>
      <c r="J130" s="18"/>
      <c r="K130" s="18"/>
      <c r="L130" s="18"/>
      <c r="M130" s="128"/>
      <c r="N130" s="133"/>
      <c r="O130" s="133"/>
    </row>
    <row r="131" spans="1:15">
      <c r="A131" s="122"/>
      <c r="B131" s="122"/>
      <c r="C131" s="119"/>
      <c r="D131" s="119"/>
      <c r="E131" s="119"/>
      <c r="F131" s="18"/>
      <c r="G131" s="18"/>
      <c r="H131" s="18"/>
      <c r="I131" s="18"/>
      <c r="J131" s="18"/>
      <c r="K131" s="18"/>
      <c r="L131" s="18"/>
      <c r="M131" s="128"/>
      <c r="N131" s="133"/>
      <c r="O131" s="133"/>
    </row>
    <row r="132" spans="1:15">
      <c r="A132" s="122"/>
      <c r="B132" s="122"/>
      <c r="C132" s="119"/>
      <c r="D132" s="119"/>
      <c r="E132" s="119"/>
      <c r="F132" s="119"/>
      <c r="G132" s="119"/>
      <c r="H132" s="119"/>
      <c r="I132" s="119"/>
      <c r="J132" s="119"/>
      <c r="K132" s="119"/>
      <c r="L132" s="119"/>
      <c r="M132" s="133"/>
      <c r="N132" s="133"/>
      <c r="O132" s="133"/>
    </row>
    <row r="133" spans="1:15">
      <c r="A133" s="122"/>
      <c r="B133" s="122"/>
      <c r="C133" s="119"/>
      <c r="D133" s="119"/>
      <c r="E133" s="119"/>
      <c r="F133" s="119"/>
      <c r="G133" s="119"/>
      <c r="H133" s="119"/>
      <c r="I133" s="119"/>
      <c r="J133" s="119"/>
      <c r="K133" s="119"/>
      <c r="L133" s="119"/>
      <c r="M133" s="133"/>
      <c r="N133" s="133"/>
      <c r="O133" s="133"/>
    </row>
    <row r="134" spans="1:15">
      <c r="A134" s="122"/>
      <c r="B134" s="122"/>
      <c r="C134" s="119"/>
      <c r="D134" s="119"/>
      <c r="E134" s="119"/>
      <c r="F134" s="119"/>
      <c r="G134" s="119"/>
      <c r="H134" s="119"/>
      <c r="I134" s="119"/>
      <c r="J134" s="119"/>
      <c r="K134" s="119"/>
      <c r="L134" s="119"/>
      <c r="M134" s="133"/>
      <c r="N134" s="133"/>
      <c r="O134" s="133"/>
    </row>
    <row r="135" spans="1:15">
      <c r="A135" s="122"/>
      <c r="B135" s="122"/>
      <c r="C135" s="119"/>
      <c r="D135" s="119"/>
      <c r="E135" s="119"/>
      <c r="F135" s="119"/>
      <c r="G135" s="119"/>
      <c r="H135" s="119"/>
      <c r="I135" s="119"/>
      <c r="J135" s="119"/>
      <c r="K135" s="119"/>
      <c r="L135" s="119"/>
      <c r="M135" s="133"/>
      <c r="N135" s="133"/>
      <c r="O135" s="133"/>
    </row>
    <row r="136" spans="1:15">
      <c r="A136" s="122"/>
      <c r="B136" s="122"/>
      <c r="C136" s="119"/>
      <c r="D136" s="119"/>
      <c r="E136" s="119"/>
      <c r="F136" s="119"/>
      <c r="G136" s="119"/>
      <c r="H136" s="119"/>
      <c r="I136" s="119"/>
      <c r="J136" s="119"/>
      <c r="K136" s="119"/>
      <c r="L136" s="119"/>
      <c r="M136" s="133"/>
      <c r="N136" s="133"/>
      <c r="O136" s="133"/>
    </row>
    <row r="137" spans="1:15">
      <c r="A137" s="122"/>
      <c r="B137" s="122"/>
      <c r="C137" s="119"/>
      <c r="D137" s="119"/>
      <c r="E137" s="119"/>
      <c r="F137" s="18"/>
      <c r="G137" s="18"/>
      <c r="H137" s="18"/>
      <c r="I137" s="18"/>
      <c r="J137" s="18"/>
      <c r="K137" s="18"/>
      <c r="L137" s="18"/>
      <c r="M137" s="128"/>
      <c r="N137" s="133"/>
      <c r="O137" s="133"/>
    </row>
    <row r="138" spans="1:15">
      <c r="A138" s="122"/>
      <c r="B138" s="122"/>
      <c r="C138" s="119"/>
      <c r="D138" s="119"/>
      <c r="E138" s="119"/>
      <c r="F138" s="18"/>
      <c r="G138" s="18"/>
      <c r="H138" s="18"/>
      <c r="I138" s="18"/>
      <c r="J138" s="18"/>
      <c r="K138" s="18"/>
      <c r="L138" s="18"/>
      <c r="M138" s="128"/>
      <c r="N138" s="133"/>
      <c r="O138" s="133"/>
    </row>
    <row r="139" spans="1:15">
      <c r="A139" s="122"/>
      <c r="B139" s="122"/>
      <c r="C139" s="119"/>
      <c r="D139" s="119"/>
      <c r="E139" s="119"/>
      <c r="F139" s="18"/>
      <c r="G139" s="18"/>
      <c r="H139" s="18"/>
      <c r="I139" s="18"/>
      <c r="J139" s="18"/>
      <c r="K139" s="18"/>
      <c r="L139" s="18"/>
      <c r="M139" s="128"/>
      <c r="N139" s="133"/>
      <c r="O139" s="133"/>
    </row>
    <row r="140" spans="1:15">
      <c r="A140" s="122"/>
      <c r="B140" s="122"/>
      <c r="C140" s="119"/>
      <c r="D140" s="119"/>
      <c r="E140" s="119"/>
      <c r="F140" s="18"/>
      <c r="G140" s="18"/>
      <c r="H140" s="18"/>
      <c r="I140" s="18"/>
      <c r="J140" s="18"/>
      <c r="K140" s="18"/>
      <c r="L140" s="18"/>
      <c r="M140" s="128"/>
      <c r="N140" s="133"/>
      <c r="O140" s="133"/>
    </row>
    <row r="141" spans="1:15">
      <c r="A141" s="122"/>
      <c r="B141" s="122"/>
      <c r="C141" s="119"/>
      <c r="D141" s="119"/>
      <c r="E141" s="119"/>
      <c r="F141" s="18"/>
      <c r="G141" s="18"/>
      <c r="H141" s="18"/>
      <c r="I141" s="18"/>
      <c r="J141" s="18"/>
      <c r="K141" s="18"/>
      <c r="L141" s="18"/>
      <c r="M141" s="128"/>
      <c r="N141" s="133"/>
      <c r="O141" s="133"/>
    </row>
    <row r="142" spans="1:15">
      <c r="A142" s="122"/>
      <c r="B142" s="122"/>
      <c r="C142" s="119"/>
      <c r="D142" s="119"/>
      <c r="E142" s="119"/>
      <c r="F142" s="18"/>
      <c r="G142" s="18"/>
      <c r="H142" s="18"/>
      <c r="I142" s="18"/>
      <c r="J142" s="18"/>
      <c r="K142" s="18"/>
      <c r="L142" s="18"/>
      <c r="M142" s="128"/>
      <c r="N142" s="133"/>
      <c r="O142" s="133"/>
    </row>
    <row r="143" spans="1:15">
      <c r="A143" s="122"/>
      <c r="B143" s="122"/>
      <c r="C143" s="119"/>
      <c r="D143" s="119"/>
      <c r="E143" s="119"/>
      <c r="F143" s="18"/>
      <c r="G143" s="18"/>
      <c r="H143" s="18"/>
      <c r="I143" s="18"/>
      <c r="J143" s="18"/>
      <c r="K143" s="18"/>
      <c r="L143" s="18"/>
      <c r="M143" s="128"/>
      <c r="N143" s="133"/>
      <c r="O143" s="133"/>
    </row>
    <row r="144" spans="1:15">
      <c r="A144" s="122"/>
      <c r="B144" s="122"/>
      <c r="C144" s="119"/>
      <c r="D144" s="119"/>
      <c r="E144" s="119"/>
      <c r="F144" s="18"/>
      <c r="G144" s="18"/>
      <c r="H144" s="18"/>
      <c r="I144" s="18"/>
      <c r="J144" s="18"/>
      <c r="K144" s="18"/>
      <c r="L144" s="18"/>
      <c r="M144" s="128"/>
      <c r="N144" s="133"/>
      <c r="O144" s="133"/>
    </row>
    <row r="145" spans="1:15">
      <c r="A145" s="122"/>
      <c r="B145" s="122"/>
      <c r="C145" s="119"/>
      <c r="D145" s="119"/>
      <c r="E145" s="119"/>
      <c r="F145" s="18"/>
      <c r="G145" s="18"/>
      <c r="H145" s="18"/>
      <c r="I145" s="18"/>
      <c r="J145" s="18"/>
      <c r="K145" s="18"/>
      <c r="L145" s="18"/>
      <c r="M145" s="128"/>
      <c r="N145" s="133"/>
      <c r="O145" s="133"/>
    </row>
    <row r="146" spans="1:15">
      <c r="A146" s="122"/>
      <c r="B146" s="122"/>
      <c r="C146" s="119"/>
      <c r="D146" s="119"/>
      <c r="E146" s="119"/>
      <c r="F146" s="18"/>
      <c r="G146" s="18"/>
      <c r="H146" s="18"/>
      <c r="I146" s="18"/>
      <c r="J146" s="18"/>
      <c r="K146" s="18"/>
      <c r="L146" s="18"/>
      <c r="M146" s="128"/>
      <c r="N146" s="133"/>
      <c r="O146" s="133"/>
    </row>
    <row r="147" spans="1:15">
      <c r="A147" s="122"/>
      <c r="B147" s="122"/>
      <c r="C147" s="119"/>
      <c r="D147" s="119"/>
      <c r="E147" s="119"/>
      <c r="F147" s="18"/>
      <c r="G147" s="18"/>
      <c r="H147" s="18"/>
      <c r="I147" s="18"/>
      <c r="J147" s="18"/>
      <c r="K147" s="18"/>
      <c r="L147" s="18"/>
      <c r="M147" s="128"/>
      <c r="N147" s="133"/>
      <c r="O147" s="133"/>
    </row>
    <row r="148" spans="1:15">
      <c r="A148" s="122"/>
      <c r="B148" s="122"/>
      <c r="C148" s="119"/>
      <c r="D148" s="119"/>
      <c r="E148" s="119"/>
      <c r="F148" s="18"/>
      <c r="G148" s="18"/>
      <c r="H148" s="18"/>
      <c r="I148" s="18"/>
      <c r="J148" s="18"/>
      <c r="K148" s="18"/>
      <c r="L148" s="18"/>
      <c r="M148" s="128"/>
      <c r="N148" s="133"/>
      <c r="O148" s="133"/>
    </row>
    <row r="149" spans="1:15">
      <c r="A149" s="122"/>
      <c r="B149" s="122"/>
      <c r="C149" s="119"/>
      <c r="D149" s="119"/>
      <c r="E149" s="119"/>
      <c r="F149" s="18"/>
      <c r="G149" s="18"/>
      <c r="H149" s="18"/>
      <c r="I149" s="18"/>
      <c r="J149" s="18"/>
      <c r="K149" s="18"/>
      <c r="L149" s="18"/>
      <c r="M149" s="128"/>
      <c r="N149" s="133"/>
      <c r="O149" s="133"/>
    </row>
    <row r="150" spans="1:15">
      <c r="A150" s="122"/>
      <c r="B150" s="122"/>
      <c r="C150" s="119"/>
      <c r="D150" s="119"/>
      <c r="E150" s="119"/>
      <c r="F150" s="18"/>
      <c r="G150" s="18"/>
      <c r="H150" s="18"/>
      <c r="I150" s="18"/>
      <c r="J150" s="18"/>
      <c r="K150" s="18"/>
      <c r="L150" s="18"/>
      <c r="M150" s="128"/>
      <c r="N150" s="133"/>
      <c r="O150" s="133"/>
    </row>
    <row r="151" spans="1:15">
      <c r="A151" s="122"/>
      <c r="B151" s="122"/>
      <c r="C151" s="119"/>
      <c r="D151" s="119"/>
      <c r="E151" s="119"/>
      <c r="F151" s="18"/>
      <c r="G151" s="18"/>
      <c r="H151" s="18"/>
      <c r="I151" s="18"/>
      <c r="J151" s="18"/>
      <c r="K151" s="18"/>
      <c r="L151" s="18"/>
      <c r="M151" s="128"/>
      <c r="N151" s="133"/>
      <c r="O151" s="133"/>
    </row>
    <row r="152" spans="1:15">
      <c r="A152" s="122"/>
      <c r="B152" s="122"/>
      <c r="C152" s="119"/>
      <c r="D152" s="119"/>
      <c r="E152" s="119"/>
      <c r="F152" s="18"/>
      <c r="G152" s="18"/>
      <c r="H152" s="18"/>
      <c r="I152" s="18"/>
      <c r="J152" s="18"/>
      <c r="K152" s="18"/>
      <c r="L152" s="18"/>
      <c r="M152" s="128"/>
      <c r="N152" s="133"/>
      <c r="O152" s="133"/>
    </row>
    <row r="153" spans="1:15">
      <c r="A153" s="122"/>
      <c r="B153" s="122"/>
      <c r="C153" s="119"/>
      <c r="D153" s="119"/>
      <c r="E153" s="119"/>
      <c r="F153" s="18"/>
      <c r="G153" s="18"/>
      <c r="H153" s="18"/>
      <c r="I153" s="18"/>
      <c r="J153" s="18"/>
      <c r="K153" s="18"/>
      <c r="L153" s="18"/>
      <c r="M153" s="128"/>
      <c r="N153" s="133"/>
      <c r="O153" s="133"/>
    </row>
    <row r="154" spans="1:15">
      <c r="A154" s="122"/>
      <c r="B154" s="122"/>
      <c r="C154" s="119"/>
      <c r="D154" s="119"/>
      <c r="E154" s="119"/>
      <c r="F154" s="18"/>
      <c r="G154" s="18"/>
      <c r="H154" s="18"/>
      <c r="I154" s="18"/>
      <c r="J154" s="18"/>
      <c r="K154" s="18"/>
      <c r="L154" s="18"/>
      <c r="M154" s="128"/>
      <c r="N154" s="133"/>
      <c r="O154" s="133"/>
    </row>
    <row r="155" spans="1:15">
      <c r="A155" s="122"/>
      <c r="B155" s="122"/>
      <c r="C155" s="119"/>
      <c r="D155" s="119"/>
      <c r="E155" s="119"/>
      <c r="F155" s="18"/>
      <c r="G155" s="18"/>
      <c r="H155" s="18"/>
      <c r="I155" s="18"/>
      <c r="J155" s="18"/>
      <c r="K155" s="18"/>
      <c r="L155" s="18"/>
      <c r="M155" s="128"/>
      <c r="N155" s="133"/>
      <c r="O155" s="133"/>
    </row>
    <row r="156" spans="1:15">
      <c r="A156" s="122"/>
      <c r="B156" s="122"/>
      <c r="C156" s="119"/>
      <c r="D156" s="119"/>
      <c r="E156" s="119"/>
      <c r="F156" s="18"/>
      <c r="G156" s="18"/>
      <c r="H156" s="18"/>
      <c r="I156" s="18"/>
      <c r="J156" s="18"/>
      <c r="K156" s="18"/>
      <c r="L156" s="18"/>
      <c r="M156" s="128"/>
      <c r="N156" s="133"/>
      <c r="O156" s="133"/>
    </row>
    <row r="157" spans="1:15">
      <c r="A157" s="122"/>
      <c r="B157" s="122"/>
      <c r="C157" s="119"/>
      <c r="D157" s="119"/>
      <c r="E157" s="119"/>
      <c r="F157" s="18"/>
      <c r="G157" s="18"/>
      <c r="H157" s="18"/>
      <c r="I157" s="18"/>
      <c r="J157" s="18"/>
      <c r="K157" s="18"/>
      <c r="L157" s="18"/>
      <c r="M157" s="128"/>
      <c r="N157" s="133"/>
      <c r="O157" s="133"/>
    </row>
    <row r="158" spans="1:15">
      <c r="A158" s="122"/>
      <c r="B158" s="122"/>
      <c r="C158" s="119"/>
      <c r="D158" s="119"/>
      <c r="E158" s="119"/>
      <c r="F158" s="18"/>
      <c r="G158" s="18"/>
      <c r="H158" s="18"/>
      <c r="I158" s="18"/>
      <c r="J158" s="18"/>
      <c r="K158" s="18"/>
      <c r="L158" s="18"/>
      <c r="M158" s="128"/>
      <c r="N158" s="133"/>
      <c r="O158" s="133"/>
    </row>
    <row r="159" spans="1:15">
      <c r="A159" s="122"/>
      <c r="B159" s="122"/>
      <c r="C159" s="119"/>
      <c r="D159" s="119"/>
      <c r="E159" s="119"/>
      <c r="F159" s="18"/>
      <c r="G159" s="18"/>
      <c r="H159" s="18"/>
      <c r="I159" s="18"/>
      <c r="J159" s="18"/>
      <c r="K159" s="18"/>
      <c r="L159" s="18"/>
      <c r="M159" s="128"/>
      <c r="N159" s="133"/>
      <c r="O159" s="133"/>
    </row>
    <row r="160" spans="1:15">
      <c r="A160" s="122"/>
      <c r="B160" s="122"/>
      <c r="C160" s="119"/>
      <c r="D160" s="119"/>
      <c r="E160" s="119"/>
      <c r="F160" s="18"/>
      <c r="G160" s="18"/>
      <c r="H160" s="18"/>
      <c r="I160" s="18"/>
      <c r="J160" s="18"/>
      <c r="K160" s="18"/>
      <c r="L160" s="18"/>
      <c r="M160" s="128"/>
      <c r="N160" s="133"/>
      <c r="O160" s="133"/>
    </row>
    <row r="161" spans="1:15">
      <c r="A161" s="122"/>
      <c r="B161" s="122"/>
      <c r="C161" s="119"/>
      <c r="D161" s="119"/>
      <c r="E161" s="119"/>
      <c r="F161" s="18"/>
      <c r="G161" s="18"/>
      <c r="H161" s="18"/>
      <c r="I161" s="18"/>
      <c r="J161" s="18"/>
      <c r="K161" s="18"/>
      <c r="L161" s="18"/>
      <c r="M161" s="128"/>
      <c r="N161" s="133"/>
      <c r="O161" s="133"/>
    </row>
    <row r="162" spans="1:15">
      <c r="A162" s="122"/>
      <c r="B162" s="122"/>
      <c r="C162" s="119"/>
      <c r="D162" s="119"/>
      <c r="E162" s="119"/>
      <c r="F162" s="18"/>
      <c r="G162" s="18"/>
      <c r="H162" s="18"/>
      <c r="I162" s="18"/>
      <c r="J162" s="18"/>
      <c r="K162" s="18"/>
      <c r="L162" s="18"/>
      <c r="M162" s="128"/>
      <c r="N162" s="133"/>
      <c r="O162" s="133"/>
    </row>
    <row r="163" spans="1:15">
      <c r="A163" s="122"/>
      <c r="B163" s="122"/>
      <c r="C163" s="119"/>
      <c r="D163" s="119"/>
      <c r="E163" s="119"/>
      <c r="F163" s="119"/>
      <c r="G163" s="119"/>
      <c r="H163" s="119"/>
      <c r="I163" s="119"/>
      <c r="J163" s="119"/>
      <c r="K163" s="119"/>
      <c r="L163" s="119"/>
      <c r="M163" s="133"/>
      <c r="N163" s="133"/>
      <c r="O163" s="133"/>
    </row>
    <row r="164" spans="1:15">
      <c r="A164" s="122"/>
      <c r="B164" s="122"/>
      <c r="C164" s="119"/>
      <c r="D164" s="119"/>
      <c r="E164" s="119"/>
      <c r="F164" s="119"/>
      <c r="G164" s="119"/>
      <c r="H164" s="119"/>
      <c r="I164" s="119"/>
      <c r="J164" s="119"/>
      <c r="K164" s="119"/>
      <c r="L164" s="119"/>
      <c r="M164" s="133"/>
      <c r="N164" s="133"/>
      <c r="O164" s="133"/>
    </row>
    <row r="165" spans="1:15">
      <c r="A165" s="122"/>
      <c r="B165" s="122"/>
      <c r="C165" s="119"/>
      <c r="D165" s="119"/>
      <c r="E165" s="119"/>
      <c r="F165" s="18"/>
      <c r="G165" s="18"/>
      <c r="H165" s="18"/>
      <c r="I165" s="18"/>
      <c r="J165" s="18"/>
      <c r="K165" s="18"/>
      <c r="L165" s="18"/>
      <c r="M165" s="128"/>
      <c r="N165" s="133"/>
      <c r="O165" s="133"/>
    </row>
    <row r="166" spans="1:15">
      <c r="A166" s="122"/>
      <c r="B166" s="122"/>
      <c r="C166" s="119"/>
      <c r="D166" s="119"/>
      <c r="E166" s="119"/>
      <c r="F166" s="18"/>
      <c r="G166" s="18"/>
      <c r="H166" s="18"/>
      <c r="I166" s="18"/>
      <c r="J166" s="18"/>
      <c r="K166" s="18"/>
      <c r="L166" s="18"/>
      <c r="M166" s="128"/>
      <c r="N166" s="133"/>
      <c r="O166" s="133"/>
    </row>
    <row r="167" spans="1:15">
      <c r="A167" s="122"/>
      <c r="B167" s="122"/>
      <c r="C167" s="119"/>
      <c r="D167" s="119"/>
      <c r="E167" s="119"/>
      <c r="F167" s="18"/>
      <c r="G167" s="18"/>
      <c r="H167" s="18"/>
      <c r="I167" s="18"/>
      <c r="J167" s="18"/>
      <c r="K167" s="18"/>
      <c r="L167" s="18"/>
      <c r="M167" s="128"/>
      <c r="N167" s="133"/>
      <c r="O167" s="133"/>
    </row>
    <row r="168" spans="1:15">
      <c r="A168" s="122"/>
      <c r="B168" s="122"/>
      <c r="C168" s="119"/>
      <c r="D168" s="119"/>
      <c r="E168" s="119"/>
      <c r="F168" s="18"/>
      <c r="G168" s="18"/>
      <c r="H168" s="18"/>
      <c r="I168" s="18"/>
      <c r="J168" s="18"/>
      <c r="K168" s="18"/>
      <c r="L168" s="18"/>
      <c r="M168" s="128"/>
      <c r="N168" s="133"/>
      <c r="O168" s="133"/>
    </row>
    <row r="169" spans="1:15">
      <c r="A169" s="122"/>
      <c r="B169" s="122"/>
      <c r="C169" s="119"/>
      <c r="D169" s="119"/>
      <c r="E169" s="119"/>
      <c r="F169" s="18"/>
      <c r="G169" s="18"/>
      <c r="H169" s="18"/>
      <c r="I169" s="18"/>
      <c r="J169" s="18"/>
      <c r="K169" s="18"/>
      <c r="L169" s="18"/>
      <c r="M169" s="128"/>
      <c r="N169" s="133"/>
      <c r="O169" s="133"/>
    </row>
    <row r="170" spans="1:15">
      <c r="A170" s="122"/>
      <c r="B170" s="122"/>
      <c r="C170" s="119"/>
      <c r="D170" s="119"/>
      <c r="E170" s="119"/>
      <c r="F170" s="18"/>
      <c r="G170" s="18"/>
      <c r="H170" s="18"/>
      <c r="I170" s="18"/>
      <c r="J170" s="18"/>
      <c r="K170" s="18"/>
      <c r="L170" s="18"/>
      <c r="M170" s="128"/>
      <c r="N170" s="133"/>
      <c r="O170" s="133"/>
    </row>
    <row r="171" spans="1:15">
      <c r="A171" s="122"/>
      <c r="B171" s="122"/>
      <c r="C171" s="119"/>
      <c r="D171" s="119"/>
      <c r="E171" s="119"/>
      <c r="F171" s="18"/>
      <c r="G171" s="18"/>
      <c r="H171" s="18"/>
      <c r="I171" s="18"/>
      <c r="J171" s="18"/>
      <c r="K171" s="18"/>
      <c r="L171" s="18"/>
      <c r="M171" s="128"/>
      <c r="N171" s="133"/>
      <c r="O171" s="133"/>
    </row>
    <row r="172" spans="1:15">
      <c r="A172" s="122"/>
      <c r="B172" s="122"/>
      <c r="C172" s="119"/>
      <c r="D172" s="119"/>
      <c r="E172" s="119"/>
      <c r="F172" s="18"/>
      <c r="G172" s="18"/>
      <c r="H172" s="18"/>
      <c r="I172" s="18"/>
      <c r="J172" s="18"/>
      <c r="K172" s="18"/>
      <c r="L172" s="18"/>
      <c r="M172" s="128"/>
      <c r="N172" s="133"/>
      <c r="O172" s="133"/>
    </row>
    <row r="173" spans="1:15">
      <c r="A173" s="122"/>
      <c r="B173" s="122"/>
      <c r="C173" s="119"/>
      <c r="D173" s="119"/>
      <c r="E173" s="119"/>
      <c r="F173" s="18"/>
      <c r="G173" s="18"/>
      <c r="H173" s="18"/>
      <c r="I173" s="18"/>
      <c r="J173" s="18"/>
      <c r="K173" s="18"/>
      <c r="L173" s="18"/>
      <c r="M173" s="128"/>
      <c r="N173" s="133"/>
      <c r="O173" s="133"/>
    </row>
    <row r="174" spans="1:15">
      <c r="A174" s="122"/>
      <c r="B174" s="122"/>
      <c r="C174" s="119"/>
      <c r="D174" s="119"/>
      <c r="E174" s="119"/>
      <c r="F174" s="18"/>
      <c r="G174" s="18"/>
      <c r="H174" s="18"/>
      <c r="I174" s="18"/>
      <c r="J174" s="18"/>
      <c r="K174" s="18"/>
      <c r="L174" s="18"/>
      <c r="M174" s="128"/>
      <c r="N174" s="133"/>
      <c r="O174" s="133"/>
    </row>
    <row r="175" spans="1:15">
      <c r="A175" s="122"/>
      <c r="B175" s="122"/>
      <c r="C175" s="119"/>
      <c r="D175" s="119"/>
      <c r="E175" s="119"/>
      <c r="F175" s="18"/>
      <c r="G175" s="18"/>
      <c r="H175" s="18"/>
      <c r="I175" s="18"/>
      <c r="J175" s="18"/>
      <c r="K175" s="18"/>
      <c r="L175" s="18"/>
      <c r="M175" s="128"/>
      <c r="N175" s="133"/>
      <c r="O175" s="133"/>
    </row>
    <row r="176" spans="1:15">
      <c r="A176" s="122"/>
      <c r="B176" s="122"/>
      <c r="C176" s="119"/>
      <c r="D176" s="119"/>
      <c r="E176" s="119"/>
      <c r="F176" s="18"/>
      <c r="G176" s="18"/>
      <c r="H176" s="18"/>
      <c r="I176" s="18"/>
      <c r="J176" s="18"/>
      <c r="K176" s="18"/>
      <c r="L176" s="18"/>
      <c r="M176" s="128"/>
      <c r="N176" s="133"/>
      <c r="O176" s="133"/>
    </row>
    <row r="177" spans="1:15">
      <c r="A177" s="122"/>
      <c r="B177" s="122"/>
      <c r="C177" s="119"/>
      <c r="D177" s="119"/>
      <c r="E177" s="119"/>
      <c r="F177" s="18"/>
      <c r="G177" s="18"/>
      <c r="H177" s="18"/>
      <c r="I177" s="18"/>
      <c r="J177" s="18"/>
      <c r="K177" s="18"/>
      <c r="L177" s="18"/>
      <c r="M177" s="128"/>
      <c r="N177" s="133"/>
      <c r="O177" s="133"/>
    </row>
    <row r="178" spans="1:15">
      <c r="A178" s="122"/>
      <c r="B178" s="122"/>
      <c r="C178" s="119"/>
      <c r="D178" s="119"/>
      <c r="E178" s="119"/>
      <c r="F178" s="18"/>
      <c r="G178" s="18"/>
      <c r="H178" s="18"/>
      <c r="I178" s="18"/>
      <c r="J178" s="18"/>
      <c r="K178" s="18"/>
      <c r="L178" s="18"/>
      <c r="M178" s="128"/>
      <c r="N178" s="133"/>
      <c r="O178" s="133"/>
    </row>
    <row r="179" spans="1:15">
      <c r="A179" s="122"/>
      <c r="B179" s="122"/>
      <c r="C179" s="119"/>
      <c r="D179" s="119"/>
      <c r="E179" s="119"/>
      <c r="F179" s="119"/>
      <c r="G179" s="119"/>
      <c r="H179" s="119"/>
      <c r="I179" s="119"/>
      <c r="J179" s="119"/>
      <c r="K179" s="119"/>
      <c r="L179" s="119"/>
      <c r="M179" s="133"/>
      <c r="N179" s="133"/>
      <c r="O179" s="133"/>
    </row>
    <row r="180" spans="1:15">
      <c r="A180" s="122"/>
      <c r="B180" s="122"/>
      <c r="C180" s="119"/>
      <c r="D180" s="119"/>
      <c r="E180" s="119"/>
      <c r="F180" s="18"/>
      <c r="G180" s="18"/>
      <c r="H180" s="18"/>
      <c r="I180" s="18"/>
      <c r="J180" s="18"/>
      <c r="K180" s="18"/>
      <c r="L180" s="18"/>
      <c r="M180" s="128"/>
      <c r="N180" s="133"/>
      <c r="O180" s="133"/>
    </row>
    <row r="181" spans="1:15">
      <c r="A181" s="122"/>
      <c r="B181" s="122"/>
      <c r="C181" s="119"/>
      <c r="D181" s="119"/>
      <c r="E181" s="119"/>
      <c r="F181" s="18"/>
      <c r="G181" s="18"/>
      <c r="H181" s="18"/>
      <c r="I181" s="18"/>
      <c r="J181" s="18"/>
      <c r="K181" s="18"/>
      <c r="L181" s="18"/>
      <c r="M181" s="128"/>
      <c r="N181" s="133"/>
      <c r="O181" s="133"/>
    </row>
    <row r="182" spans="1:15">
      <c r="A182" s="122"/>
      <c r="B182" s="122"/>
      <c r="C182" s="119"/>
      <c r="D182" s="119"/>
      <c r="E182" s="119"/>
      <c r="F182" s="18"/>
      <c r="G182" s="18"/>
      <c r="H182" s="18"/>
      <c r="I182" s="18"/>
      <c r="J182" s="18"/>
      <c r="K182" s="18"/>
      <c r="L182" s="18"/>
      <c r="M182" s="128"/>
      <c r="N182" s="133"/>
      <c r="O182" s="133"/>
    </row>
    <row r="183" spans="1:15">
      <c r="A183" s="122"/>
      <c r="B183" s="122"/>
      <c r="C183" s="119"/>
      <c r="D183" s="119"/>
      <c r="E183" s="119"/>
      <c r="F183" s="18"/>
      <c r="G183" s="18"/>
      <c r="H183" s="18"/>
      <c r="I183" s="18"/>
      <c r="J183" s="18"/>
      <c r="K183" s="18"/>
      <c r="L183" s="18"/>
      <c r="M183" s="128"/>
      <c r="N183" s="133"/>
      <c r="O183" s="133"/>
    </row>
    <row r="184" spans="1:15">
      <c r="A184" s="122"/>
      <c r="B184" s="122"/>
      <c r="C184" s="119"/>
      <c r="D184" s="119"/>
      <c r="E184" s="119"/>
      <c r="F184" s="18"/>
      <c r="G184" s="18"/>
      <c r="H184" s="18"/>
      <c r="I184" s="18"/>
      <c r="J184" s="18"/>
      <c r="K184" s="18"/>
      <c r="L184" s="18"/>
      <c r="M184" s="128"/>
      <c r="N184" s="133"/>
      <c r="O184" s="133"/>
    </row>
    <row r="185" spans="1:15">
      <c r="A185" s="122"/>
      <c r="B185" s="122"/>
      <c r="C185" s="119"/>
      <c r="D185" s="119"/>
      <c r="E185" s="119"/>
      <c r="F185" s="18"/>
      <c r="G185" s="18"/>
      <c r="H185" s="18"/>
      <c r="I185" s="18"/>
      <c r="J185" s="18"/>
      <c r="K185" s="18"/>
      <c r="L185" s="18"/>
      <c r="M185" s="128"/>
      <c r="N185" s="133"/>
      <c r="O185" s="133"/>
    </row>
    <row r="186" spans="1:15">
      <c r="A186" s="122"/>
      <c r="B186" s="122"/>
      <c r="C186" s="119"/>
      <c r="D186" s="119"/>
      <c r="E186" s="119"/>
      <c r="F186" s="18"/>
      <c r="G186" s="18"/>
      <c r="H186" s="18"/>
      <c r="I186" s="18"/>
      <c r="J186" s="18"/>
      <c r="K186" s="18"/>
      <c r="L186" s="18"/>
      <c r="M186" s="128"/>
      <c r="N186" s="133"/>
      <c r="O186" s="133"/>
    </row>
    <row r="187" spans="1:15">
      <c r="A187" s="122"/>
      <c r="B187" s="122"/>
      <c r="C187" s="119"/>
      <c r="D187" s="119"/>
      <c r="E187" s="119"/>
      <c r="F187" s="18"/>
      <c r="G187" s="18"/>
      <c r="H187" s="18"/>
      <c r="I187" s="18"/>
      <c r="J187" s="18"/>
      <c r="K187" s="18"/>
      <c r="L187" s="18"/>
      <c r="M187" s="128"/>
      <c r="N187" s="133"/>
      <c r="O187" s="133"/>
    </row>
    <row r="188" spans="1:15">
      <c r="A188" s="122"/>
      <c r="B188" s="122"/>
      <c r="C188" s="119"/>
      <c r="D188" s="119"/>
      <c r="E188" s="119"/>
      <c r="F188" s="18"/>
      <c r="G188" s="18"/>
      <c r="H188" s="18"/>
      <c r="I188" s="18"/>
      <c r="J188" s="18"/>
      <c r="K188" s="18"/>
      <c r="L188" s="18"/>
      <c r="M188" s="128"/>
      <c r="N188" s="133"/>
      <c r="O188" s="133"/>
    </row>
    <row r="189" spans="1:15">
      <c r="A189" s="122"/>
      <c r="B189" s="122"/>
      <c r="C189" s="119"/>
      <c r="D189" s="119"/>
      <c r="E189" s="119"/>
      <c r="F189" s="18"/>
      <c r="G189" s="18"/>
      <c r="H189" s="18"/>
      <c r="I189" s="18"/>
      <c r="J189" s="18"/>
      <c r="K189" s="18"/>
      <c r="L189" s="18"/>
      <c r="M189" s="128"/>
      <c r="N189" s="133"/>
      <c r="O189" s="133"/>
    </row>
    <row r="190" spans="1:15">
      <c r="A190" s="122"/>
      <c r="B190" s="122"/>
      <c r="C190" s="119"/>
      <c r="D190" s="119"/>
      <c r="E190" s="119"/>
      <c r="F190" s="18"/>
      <c r="G190" s="18"/>
      <c r="H190" s="18"/>
      <c r="I190" s="18"/>
      <c r="J190" s="18"/>
      <c r="K190" s="18"/>
      <c r="L190" s="18"/>
      <c r="M190" s="128"/>
      <c r="N190" s="133"/>
      <c r="O190" s="133"/>
    </row>
    <row r="191" spans="1:15">
      <c r="A191" s="122"/>
      <c r="B191" s="122"/>
      <c r="C191" s="119"/>
      <c r="D191" s="119"/>
      <c r="E191" s="119"/>
      <c r="F191" s="18"/>
      <c r="G191" s="18"/>
      <c r="H191" s="18"/>
      <c r="I191" s="18"/>
      <c r="J191" s="18"/>
      <c r="K191" s="18"/>
      <c r="L191" s="18"/>
      <c r="M191" s="128"/>
      <c r="N191" s="133"/>
      <c r="O191" s="133"/>
    </row>
    <row r="192" spans="1:15">
      <c r="A192" s="122"/>
      <c r="B192" s="122"/>
      <c r="C192" s="119"/>
      <c r="D192" s="119"/>
      <c r="E192" s="119"/>
      <c r="F192" s="18"/>
      <c r="G192" s="18"/>
      <c r="H192" s="18"/>
      <c r="I192" s="18"/>
      <c r="J192" s="18"/>
      <c r="K192" s="18"/>
      <c r="L192" s="18"/>
      <c r="M192" s="128"/>
      <c r="N192" s="133"/>
      <c r="O192" s="133"/>
    </row>
    <row r="193" spans="1:15">
      <c r="A193" s="122"/>
      <c r="B193" s="122"/>
      <c r="C193" s="119"/>
      <c r="D193" s="119"/>
      <c r="E193" s="119"/>
      <c r="F193" s="18"/>
      <c r="G193" s="18"/>
      <c r="H193" s="18"/>
      <c r="I193" s="18"/>
      <c r="J193" s="18"/>
      <c r="K193" s="18"/>
      <c r="L193" s="18"/>
      <c r="M193" s="128"/>
      <c r="N193" s="133"/>
      <c r="O193" s="133"/>
    </row>
    <row r="194" spans="1:15">
      <c r="A194" s="122"/>
      <c r="B194" s="122"/>
      <c r="C194" s="119"/>
      <c r="D194" s="119"/>
      <c r="E194" s="119"/>
      <c r="F194" s="18"/>
      <c r="G194" s="18"/>
      <c r="H194" s="18"/>
      <c r="I194" s="18"/>
      <c r="J194" s="18"/>
      <c r="K194" s="18"/>
      <c r="L194" s="18"/>
      <c r="M194" s="128"/>
      <c r="N194" s="133"/>
      <c r="O194" s="133"/>
    </row>
    <row r="195" spans="1:15">
      <c r="A195" s="122"/>
      <c r="B195" s="122"/>
      <c r="C195" s="119"/>
      <c r="D195" s="119"/>
      <c r="E195" s="119"/>
      <c r="F195" s="18"/>
      <c r="G195" s="18"/>
      <c r="H195" s="18"/>
      <c r="I195" s="18"/>
      <c r="J195" s="18"/>
      <c r="K195" s="18"/>
      <c r="L195" s="18"/>
      <c r="M195" s="128"/>
      <c r="N195" s="133"/>
      <c r="O195" s="133"/>
    </row>
    <row r="196" spans="1:15">
      <c r="A196" s="122"/>
      <c r="B196" s="122"/>
      <c r="C196" s="119"/>
      <c r="D196" s="119"/>
      <c r="E196" s="119"/>
      <c r="F196" s="18"/>
      <c r="G196" s="18"/>
      <c r="H196" s="18"/>
      <c r="I196" s="18"/>
      <c r="J196" s="18"/>
      <c r="K196" s="18"/>
      <c r="L196" s="18"/>
      <c r="M196" s="128"/>
      <c r="N196" s="133"/>
      <c r="O196" s="133"/>
    </row>
    <row r="197" spans="1:15">
      <c r="A197" s="122"/>
      <c r="B197" s="122"/>
      <c r="C197" s="119"/>
      <c r="D197" s="119"/>
      <c r="E197" s="119"/>
      <c r="F197" s="18"/>
      <c r="G197" s="18"/>
      <c r="H197" s="18"/>
      <c r="I197" s="18"/>
      <c r="J197" s="18"/>
      <c r="K197" s="18"/>
      <c r="L197" s="18"/>
      <c r="M197" s="128"/>
      <c r="N197" s="133"/>
      <c r="O197" s="133"/>
    </row>
    <row r="198" spans="1:15">
      <c r="A198" s="122"/>
      <c r="B198" s="122"/>
      <c r="C198" s="119"/>
      <c r="D198" s="119"/>
      <c r="E198" s="119"/>
      <c r="F198" s="119"/>
      <c r="G198" s="119"/>
      <c r="H198" s="119"/>
      <c r="I198" s="119"/>
      <c r="J198" s="119"/>
      <c r="K198" s="119"/>
      <c r="L198" s="119"/>
      <c r="M198" s="133"/>
      <c r="N198" s="133"/>
      <c r="O198" s="133"/>
    </row>
    <row r="199" spans="1:15">
      <c r="A199" s="122"/>
      <c r="B199" s="122"/>
      <c r="C199" s="119"/>
      <c r="D199" s="119"/>
      <c r="E199" s="119"/>
      <c r="F199" s="119"/>
      <c r="G199" s="119"/>
      <c r="H199" s="119"/>
      <c r="I199" s="119"/>
      <c r="J199" s="119"/>
      <c r="K199" s="119"/>
      <c r="L199" s="119"/>
      <c r="M199" s="133"/>
      <c r="N199" s="133"/>
      <c r="O199" s="133"/>
    </row>
    <row r="200" spans="1:15">
      <c r="A200" s="122"/>
      <c r="B200" s="122"/>
      <c r="C200" s="119"/>
      <c r="D200" s="119"/>
      <c r="E200" s="119"/>
      <c r="F200" s="119"/>
      <c r="G200" s="119"/>
      <c r="H200" s="119"/>
      <c r="I200" s="119"/>
      <c r="J200" s="119"/>
      <c r="K200" s="119"/>
      <c r="L200" s="119"/>
      <c r="M200" s="133"/>
      <c r="N200" s="133"/>
      <c r="O200" s="133"/>
    </row>
    <row r="201" spans="1:15">
      <c r="A201" s="122"/>
      <c r="B201" s="122"/>
      <c r="C201" s="119"/>
      <c r="D201" s="119"/>
      <c r="E201" s="119"/>
      <c r="F201" s="119"/>
      <c r="G201" s="119"/>
      <c r="H201" s="119"/>
      <c r="I201" s="119"/>
      <c r="J201" s="119"/>
      <c r="K201" s="119"/>
      <c r="L201" s="119"/>
      <c r="M201" s="133"/>
      <c r="N201" s="133"/>
      <c r="O201" s="133"/>
    </row>
    <row r="202" spans="1:15">
      <c r="A202" s="122"/>
      <c r="B202" s="122"/>
      <c r="C202" s="119"/>
      <c r="D202" s="119"/>
      <c r="E202" s="119"/>
      <c r="F202" s="119"/>
      <c r="G202" s="119"/>
      <c r="H202" s="119"/>
      <c r="I202" s="119"/>
      <c r="J202" s="119"/>
      <c r="K202" s="119"/>
      <c r="L202" s="119"/>
      <c r="M202" s="133"/>
      <c r="N202" s="133"/>
      <c r="O202" s="133"/>
    </row>
    <row r="203" spans="1:15">
      <c r="A203" s="122"/>
      <c r="B203" s="122"/>
      <c r="C203" s="119"/>
      <c r="D203" s="119"/>
      <c r="E203" s="119"/>
      <c r="F203" s="119"/>
      <c r="G203" s="119"/>
      <c r="H203" s="119"/>
      <c r="I203" s="119"/>
      <c r="J203" s="119"/>
      <c r="K203" s="119"/>
      <c r="L203" s="119"/>
      <c r="M203" s="133"/>
      <c r="N203" s="133"/>
      <c r="O203" s="133"/>
    </row>
    <row r="204" spans="1:15">
      <c r="A204" s="122"/>
      <c r="B204" s="122"/>
      <c r="C204" s="119"/>
      <c r="D204" s="119"/>
      <c r="E204" s="119"/>
      <c r="F204" s="119"/>
      <c r="G204" s="119"/>
      <c r="H204" s="119"/>
      <c r="I204" s="119"/>
      <c r="J204" s="119"/>
      <c r="K204" s="119"/>
      <c r="L204" s="119"/>
      <c r="M204" s="133"/>
      <c r="N204" s="133"/>
      <c r="O204" s="133"/>
    </row>
    <row r="205" spans="1:15">
      <c r="A205" s="122"/>
      <c r="B205" s="122"/>
      <c r="C205" s="119"/>
      <c r="D205" s="119"/>
      <c r="E205" s="119"/>
      <c r="F205" s="119"/>
      <c r="G205" s="119"/>
      <c r="H205" s="119"/>
      <c r="I205" s="119"/>
      <c r="J205" s="119"/>
      <c r="K205" s="119"/>
      <c r="L205" s="119"/>
      <c r="M205" s="133"/>
      <c r="N205" s="133"/>
      <c r="O205" s="133"/>
    </row>
    <row r="206" spans="1:15">
      <c r="A206" s="122"/>
      <c r="B206" s="122"/>
      <c r="C206" s="119"/>
      <c r="D206" s="119"/>
      <c r="E206" s="119"/>
      <c r="F206" s="119"/>
      <c r="G206" s="119"/>
      <c r="H206" s="119"/>
      <c r="I206" s="119"/>
      <c r="J206" s="119"/>
      <c r="K206" s="119"/>
      <c r="L206" s="119"/>
      <c r="M206" s="133"/>
      <c r="N206" s="133"/>
      <c r="O206" s="133"/>
    </row>
    <row r="207" spans="1:15">
      <c r="A207" s="122"/>
      <c r="B207" s="122"/>
      <c r="C207" s="119"/>
      <c r="D207" s="119"/>
      <c r="E207" s="119"/>
      <c r="F207" s="119"/>
      <c r="G207" s="119"/>
      <c r="H207" s="119"/>
      <c r="I207" s="119"/>
      <c r="J207" s="119"/>
      <c r="K207" s="119"/>
      <c r="L207" s="119"/>
      <c r="M207" s="133"/>
      <c r="N207" s="133"/>
      <c r="O207" s="133"/>
    </row>
    <row r="208" spans="1:15">
      <c r="A208" s="122"/>
      <c r="B208" s="122"/>
      <c r="C208" s="119"/>
      <c r="D208" s="119"/>
      <c r="E208" s="119"/>
      <c r="F208" s="119"/>
      <c r="G208" s="119"/>
      <c r="H208" s="119"/>
      <c r="I208" s="119"/>
      <c r="J208" s="119"/>
      <c r="K208" s="119"/>
      <c r="L208" s="119"/>
      <c r="M208" s="133"/>
      <c r="N208" s="133"/>
      <c r="O208" s="133"/>
    </row>
    <row r="209" spans="1:15">
      <c r="A209" s="122"/>
      <c r="B209" s="122"/>
      <c r="C209" s="119"/>
      <c r="D209" s="119"/>
      <c r="E209" s="119"/>
      <c r="F209" s="119"/>
      <c r="G209" s="119"/>
      <c r="H209" s="119"/>
      <c r="I209" s="119"/>
      <c r="J209" s="119"/>
      <c r="K209" s="119"/>
      <c r="L209" s="119"/>
      <c r="M209" s="133"/>
      <c r="N209" s="133"/>
      <c r="O209" s="133"/>
    </row>
    <row r="210" spans="1:15">
      <c r="A210" s="122"/>
      <c r="B210" s="122"/>
      <c r="C210" s="119"/>
      <c r="D210" s="119"/>
      <c r="E210" s="119"/>
      <c r="F210" s="119"/>
      <c r="G210" s="119"/>
      <c r="H210" s="119"/>
      <c r="I210" s="119"/>
      <c r="J210" s="119"/>
      <c r="K210" s="119"/>
      <c r="L210" s="119"/>
      <c r="M210" s="133"/>
      <c r="N210" s="133"/>
      <c r="O210" s="133"/>
    </row>
    <row r="211" spans="1:15">
      <c r="A211" s="122"/>
      <c r="B211" s="122"/>
      <c r="C211" s="119"/>
      <c r="D211" s="119"/>
      <c r="E211" s="119"/>
      <c r="F211" s="119"/>
      <c r="G211" s="119"/>
      <c r="H211" s="119"/>
      <c r="I211" s="119"/>
      <c r="J211" s="119"/>
      <c r="K211" s="119"/>
      <c r="L211" s="119"/>
      <c r="M211" s="133"/>
      <c r="N211" s="133"/>
      <c r="O211" s="133"/>
    </row>
    <row r="212" spans="1:15">
      <c r="A212" s="122"/>
      <c r="B212" s="122"/>
      <c r="C212" s="119"/>
      <c r="D212" s="119"/>
      <c r="E212" s="119"/>
      <c r="F212" s="18"/>
      <c r="G212" s="18"/>
      <c r="H212" s="18"/>
      <c r="I212" s="18"/>
      <c r="J212" s="18"/>
      <c r="K212" s="18"/>
      <c r="L212" s="18"/>
      <c r="M212" s="128"/>
      <c r="N212" s="133"/>
      <c r="O212" s="133"/>
    </row>
    <row r="213" spans="1:15">
      <c r="A213" s="122"/>
      <c r="B213" s="122"/>
      <c r="C213" s="119"/>
      <c r="D213" s="119"/>
      <c r="E213" s="119"/>
      <c r="F213" s="119"/>
      <c r="G213" s="119"/>
      <c r="H213" s="119"/>
      <c r="I213" s="119"/>
      <c r="J213" s="119"/>
      <c r="K213" s="119"/>
      <c r="L213" s="119"/>
      <c r="M213" s="133"/>
      <c r="N213" s="133"/>
      <c r="O213" s="133"/>
    </row>
    <row r="214" spans="1:15">
      <c r="A214" s="122"/>
      <c r="B214" s="122"/>
      <c r="C214" s="119"/>
      <c r="D214" s="119"/>
      <c r="E214" s="119"/>
      <c r="F214" s="119"/>
      <c r="G214" s="119"/>
      <c r="H214" s="119"/>
      <c r="I214" s="119"/>
      <c r="J214" s="119"/>
      <c r="K214" s="119"/>
      <c r="L214" s="119"/>
      <c r="M214" s="133"/>
      <c r="N214" s="133"/>
      <c r="O214" s="133"/>
    </row>
    <row r="215" spans="1:15">
      <c r="A215" s="122"/>
      <c r="B215" s="122"/>
      <c r="C215" s="119"/>
      <c r="D215" s="119"/>
      <c r="E215" s="119"/>
      <c r="F215" s="119"/>
      <c r="G215" s="119"/>
      <c r="H215" s="119"/>
      <c r="I215" s="119"/>
      <c r="J215" s="119"/>
      <c r="K215" s="119"/>
      <c r="L215" s="119"/>
      <c r="M215" s="133"/>
      <c r="N215" s="133"/>
      <c r="O215" s="133"/>
    </row>
    <row r="216" spans="1:15">
      <c r="A216" s="122"/>
      <c r="B216" s="122"/>
      <c r="C216" s="119"/>
      <c r="D216" s="119"/>
      <c r="E216" s="119"/>
      <c r="F216" s="18"/>
      <c r="G216" s="18"/>
      <c r="H216" s="18"/>
      <c r="I216" s="18"/>
      <c r="J216" s="18"/>
      <c r="K216" s="18"/>
      <c r="L216" s="18"/>
      <c r="M216" s="128"/>
      <c r="N216" s="133"/>
      <c r="O216" s="133"/>
    </row>
    <row r="217" spans="1:15">
      <c r="M217" s="128"/>
      <c r="N217" s="133"/>
      <c r="O217" s="133"/>
    </row>
    <row r="218" spans="1:15">
      <c r="M218" s="128"/>
      <c r="N218" s="133"/>
      <c r="O218" s="133"/>
    </row>
    <row r="219" spans="1:15">
      <c r="M219" s="128"/>
      <c r="N219" s="133"/>
      <c r="O219" s="133"/>
    </row>
    <row r="220" spans="1:15">
      <c r="M220" s="128"/>
      <c r="N220" s="133"/>
      <c r="O220" s="133"/>
    </row>
    <row r="221" spans="1:15">
      <c r="M221" s="128"/>
      <c r="N221" s="133"/>
      <c r="O221" s="133"/>
    </row>
    <row r="222" spans="1:15">
      <c r="M222" s="128"/>
      <c r="N222" s="133"/>
      <c r="O222" s="133"/>
    </row>
    <row r="223" spans="1:15">
      <c r="M223" s="128"/>
      <c r="N223" s="133"/>
      <c r="O223" s="133"/>
    </row>
    <row r="224" spans="1:15">
      <c r="M224"/>
    </row>
    <row r="225" spans="6:13">
      <c r="M225"/>
    </row>
    <row r="226" spans="6:13">
      <c r="F226" s="115"/>
      <c r="G226" s="115"/>
      <c r="H226" s="115"/>
      <c r="I226" s="115"/>
      <c r="J226" s="115"/>
      <c r="K226" s="115"/>
      <c r="L226" s="115"/>
    </row>
    <row r="227" spans="6:13">
      <c r="F227" s="115"/>
      <c r="G227" s="115"/>
      <c r="H227" s="115"/>
      <c r="I227" s="115"/>
      <c r="J227" s="115"/>
      <c r="K227" s="115"/>
      <c r="L227" s="115"/>
    </row>
    <row r="228" spans="6:13">
      <c r="F228" s="115"/>
      <c r="G228" s="115"/>
      <c r="H228" s="115"/>
      <c r="I228" s="115"/>
      <c r="J228" s="115"/>
      <c r="K228" s="115"/>
      <c r="L228" s="115"/>
    </row>
    <row r="229" spans="6:13">
      <c r="F229" s="115"/>
      <c r="G229" s="115"/>
      <c r="H229" s="115"/>
      <c r="I229" s="115"/>
      <c r="J229" s="115"/>
      <c r="K229" s="115"/>
      <c r="L229" s="115"/>
    </row>
    <row r="230" spans="6:13">
      <c r="F230" s="115"/>
      <c r="G230" s="115"/>
      <c r="H230" s="115"/>
      <c r="I230" s="115"/>
      <c r="J230" s="115"/>
      <c r="K230" s="115"/>
      <c r="L230" s="115"/>
    </row>
  </sheetData>
  <sheetProtection algorithmName="SHA-512" hashValue="jtjEmf5eaGy5jzKZ6Si6nd6k0FM2boFmq6H1eeZRBT7OA+6d5WtszuFN4+ena7rZ6ZJzZMjRowtkYWoWj2er6A==" saltValue="0CrBOWIeq4MFDis7bmRRTA==" spinCount="100000" sheet="1" insertColumns="0" insertRows="0" insertHyperlinks="0" deleteColumns="0" deleteRows="0"/>
  <autoFilter ref="A1:O230" xr:uid="{C6206C6E-D226-45AD-B7C9-09157B965DDA}"/>
  <conditionalFormatting sqref="A2:O223">
    <cfRule type="expression" dxfId="5" priority="1">
      <formula>IF(MOD(ROW(),2)=0,TRUE,FALSE)</formula>
    </cfRule>
    <cfRule type="expression" dxfId="4" priority="2">
      <formula>IF(MOD(ROW(),2)=1,TRUE,FALSE)</formula>
    </cfRule>
  </conditionalFormatting>
  <dataValidations count="1">
    <dataValidation type="list" allowBlank="1" showInputMessage="1" showErrorMessage="1" sqref="M2:M7 M10 M14:M15 M20 M22 M26:M33 M35:M52 M57 M62:M65 M69 M72:M80 M83:M84 M89:M92 M95 M98:M104 M125:M131 M137:M162 M165:M178 M180:M197 M212 M216:M223" xr:uid="{C697EFF3-DE1E-4AFB-B128-EA31A939AF29}">
      <formula1>"Välj,Ja,Nej,Mindre gap,Större gap,N/A"</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6A16BCDBE279841B046BA9C2381F618" ma:contentTypeVersion="14" ma:contentTypeDescription="Skapa ett nytt dokument." ma:contentTypeScope="" ma:versionID="aba4033fefd634a0ccb6813099cfb4cd">
  <xsd:schema xmlns:xsd="http://www.w3.org/2001/XMLSchema" xmlns:xs="http://www.w3.org/2001/XMLSchema" xmlns:p="http://schemas.microsoft.com/office/2006/metadata/properties" xmlns:ns2="f1d6c457-93f0-4bed-8b0c-d0cbd138ad80" xmlns:ns3="ada07367-bd7d-484a-a5d7-ee9603348750" targetNamespace="http://schemas.microsoft.com/office/2006/metadata/properties" ma:root="true" ma:fieldsID="4e21c6875c46fd52f1ca13793211f1fe" ns2:_="" ns3:_="">
    <xsd:import namespace="f1d6c457-93f0-4bed-8b0c-d0cbd138ad80"/>
    <xsd:import namespace="ada07367-bd7d-484a-a5d7-ee960334875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d6c457-93f0-4bed-8b0c-d0cbd138ad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Bildmarkeringar" ma:readOnly="false" ma:fieldId="{5cf76f15-5ced-4ddc-b409-7134ff3c332f}" ma:taxonomyMulti="true" ma:sspId="d34d398b-60ba-4ad0-a6da-da1ce693b88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a07367-bd7d-484a-a5d7-ee9603348750"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element name="TaxCatchAll" ma:index="16" nillable="true" ma:displayName="Taxonomy Catch All Column" ma:hidden="true" ma:list="{f09cf57b-b05e-4a64-8595-9c94734d0fd6}" ma:internalName="TaxCatchAll" ma:showField="CatchAllData" ma:web="ada07367-bd7d-484a-a5d7-ee96033487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U D A A B Q S w M E F A A C A A g A w 3 N r W q o F Q r K l A A A A 9 g A A A B I A H A B D b 2 5 m a W c v U G F j a 2 F n Z S 5 4 b W w g o h g A K K A U A A A A A A A A A A A A A A A A A A A A A A A A A A A A h Y 8 x D o I w G I W v Q r r T F s T E k J 8 y G D d J T E i M a 1 M q N E A x t F D u 5 u C R v I I Y R d 0 c 3 / e + 4 b 3 7 9 Q b p 1 D b e K H u j O p 2 g A F P k S S 2 6 Q u k y Q Y M 9 + x u U M j h w U f N S e r O s T T y Z I k G V t Z e Y E O c c d i v c 9 S U J K Q 3 I K d v n o p I t R x 9 Z / Z d 9 p Y 3 l W k j E 4 P g a w 0 I c R B R H d I 0 p k A V C p v R X C O e 9 z / Y H w n Z o 7 N B L Z k Y / 3 w F Z I p D 3 B / Y A U E s D B B Q A A g A I A M N z a 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D c 2 t a K I p H u A 4 A A A A R A A A A E w A c A E Z v c m 1 1 b G F z L 1 N l Y 3 R p b 2 4 x L m 0 g o h g A K K A U A A A A A A A A A A A A A A A A A A A A A A A A A A A A K 0 5 N L s n M z 1 M I h t C G 1 g B Q S w E C L Q A U A A I A C A D D c 2 t a q g V C s q U A A A D 2 A A A A E g A A A A A A A A A A A A A A A A A A A A A A Q 2 9 u Z m l n L 1 B h Y 2 t h Z 2 U u e G 1 s U E s B A i 0 A F A A C A A g A w 3 N r W g / K 6 a u k A A A A 6 Q A A A B M A A A A A A A A A A A A A A A A A 8 Q A A A F t D b 2 5 0 Z W 5 0 X 1 R 5 c G V z X S 5 4 b W x Q S w E C L Q A U A A I A C A D D c 2 t 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c d p b v g r K J E S Z k Z X x K / B B P w A A A A A C A A A A A A A Q Z g A A A A E A A C A A A A D H K m t M E z w 8 z Z o G n U / K 0 v C W 7 f u x x 0 p t M z x R J t / z Y x H I s w A A A A A O g A A A A A I A A C A A A A C q F / + j t t B S M k a r k P s Z v K M 0 Z / Y B Q G a 5 7 g u A G q z 1 S Y x f n 1 A A A A C b u p 2 Z / n 9 H J e r 9 P X g 3 T V W 4 k C H 4 r i 2 g 9 s q E F 9 6 s q 5 9 M L d 2 / j 9 9 k h O 6 4 Q I A l h O C h L 2 J b x 0 O x r G i 5 j E w w l A 6 7 P N Y Z p a q q o w 1 B d n q U 8 3 f Z U a u p x 0 A A A A D a r I S n R 5 H m f M r c E e d T 9 i N 2 R z 0 W t X L H d M v L T Y E 1 s Q L R q v u q V A R 1 Y x c K 9 p U y n 2 A r s a 5 0 t f f + t B v q d n p H J 0 d i x E 7 B < / 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ada07367-bd7d-484a-a5d7-ee9603348750" xsi:nil="true"/>
    <lcf76f155ced4ddcb4097134ff3c332f xmlns="f1d6c457-93f0-4bed-8b0c-d0cbd138ad80">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47EF76-8AC0-4D33-9EAE-4903B882D8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d6c457-93f0-4bed-8b0c-d0cbd138ad80"/>
    <ds:schemaRef ds:uri="ada07367-bd7d-484a-a5d7-ee96033487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E0CFFD-A73F-41BA-BC67-D6C8C4073BD8}">
  <ds:schemaRefs>
    <ds:schemaRef ds:uri="http://schemas.microsoft.com/DataMashup"/>
  </ds:schemaRefs>
</ds:datastoreItem>
</file>

<file path=customXml/itemProps3.xml><?xml version="1.0" encoding="utf-8"?>
<ds:datastoreItem xmlns:ds="http://schemas.openxmlformats.org/officeDocument/2006/customXml" ds:itemID="{CF13E280-1500-4F87-8BB1-E43958B72414}">
  <ds:schemaRefs>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f1d6c457-93f0-4bed-8b0c-d0cbd138ad80"/>
    <ds:schemaRef ds:uri="ada07367-bd7d-484a-a5d7-ee9603348750"/>
    <ds:schemaRef ds:uri="http://www.w3.org/XML/1998/namespace"/>
    <ds:schemaRef ds:uri="http://purl.org/dc/dcmitype/"/>
  </ds:schemaRefs>
</ds:datastoreItem>
</file>

<file path=customXml/itemProps4.xml><?xml version="1.0" encoding="utf-8"?>
<ds:datastoreItem xmlns:ds="http://schemas.openxmlformats.org/officeDocument/2006/customXml" ds:itemID="{316213D1-ABB2-4448-A5ED-FFB0E7FE99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11</vt:i4>
      </vt:variant>
      <vt:variant>
        <vt:lpstr>Namngivna områden</vt:lpstr>
      </vt:variant>
      <vt:variant>
        <vt:i4>1</vt:i4>
      </vt:variant>
    </vt:vector>
  </HeadingPairs>
  <TitlesOfParts>
    <vt:vector size="12" baseType="lpstr">
      <vt:lpstr>Introduktion</vt:lpstr>
      <vt:lpstr>Steg 0</vt:lpstr>
      <vt:lpstr>Steg 1</vt:lpstr>
      <vt:lpstr>Riskanalys</vt:lpstr>
      <vt:lpstr>Informationstyper</vt:lpstr>
      <vt:lpstr>Konsekvensnivåer</vt:lpstr>
      <vt:lpstr>Data</vt:lpstr>
      <vt:lpstr>Steg 3.A</vt:lpstr>
      <vt:lpstr>Steg 3.B</vt:lpstr>
      <vt:lpstr>Steg 3.C</vt:lpstr>
      <vt:lpstr>Steg 4</vt:lpstr>
      <vt:lpstr>Konsekvensnivåer!_Hlk182405915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2025-01-29T12:38:48Z</dcterms:created>
  <dcterms:modified xsi:type="dcterms:W3CDTF">2025-06-17T13:28:39Z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0x010100A6A16BCDBE279841B046BA9C2381F618</vt:lpwstr>
  </property>
  <property fmtid="{D5CDD505-2E9C-101B-9397-08002B2CF9AE}" pid="3" name="MediaServiceImageTags">
    <vt:lpwstr/>
  </property>
</Properties>
</file>