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kise-my.sharepoint.com/personal/michaela_stadtlander_ki_se/Documents/Desktop/"/>
    </mc:Choice>
  </mc:AlternateContent>
  <xr:revisionPtr revIDLastSave="0" documentId="8_{89ACA20D-C308-4FE5-912A-7B46C059C764}" xr6:coauthVersionLast="47" xr6:coauthVersionMax="47" xr10:uidLastSave="{00000000-0000-0000-0000-000000000000}"/>
  <bookViews>
    <workbookView xWindow="-120" yWindow="-120" windowWidth="29040" windowHeight="15840" tabRatio="822" activeTab="13" xr2:uid="{00000000-000D-0000-FFFF-FFFF00000000}"/>
  </bookViews>
  <sheets>
    <sheet name="Sammanställning" sheetId="15" r:id="rId1"/>
    <sheet name="Jan" sheetId="2" r:id="rId2"/>
    <sheet name="Feb" sheetId="4" r:id="rId3"/>
    <sheet name="Mar" sheetId="13" r:id="rId4"/>
    <sheet name="Apr" sheetId="12" r:id="rId5"/>
    <sheet name="Maj" sheetId="11" r:id="rId6"/>
    <sheet name="Jun" sheetId="10" r:id="rId7"/>
    <sheet name="Jul" sheetId="9" r:id="rId8"/>
    <sheet name="Aug" sheetId="8" r:id="rId9"/>
    <sheet name="Sep" sheetId="7" r:id="rId10"/>
    <sheet name="Okt" sheetId="6" r:id="rId11"/>
    <sheet name="Nov" sheetId="5" r:id="rId12"/>
    <sheet name="Dec" sheetId="14" r:id="rId13"/>
    <sheet name="Kalender" sheetId="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5" i="14" l="1"/>
  <c r="BA6" i="14"/>
  <c r="BA7" i="14"/>
  <c r="BA8" i="14"/>
  <c r="BA9" i="14"/>
  <c r="BA10" i="14"/>
  <c r="BA11" i="14"/>
  <c r="BA12" i="14"/>
  <c r="BA13" i="14"/>
  <c r="BA14" i="14"/>
  <c r="BA15" i="14"/>
  <c r="BA16" i="14"/>
  <c r="BA17" i="14"/>
  <c r="BA18" i="14"/>
  <c r="BA19" i="14"/>
  <c r="BA20" i="14"/>
  <c r="BA21" i="14"/>
  <c r="BA22" i="14"/>
  <c r="BA23" i="14"/>
  <c r="BA24" i="14"/>
  <c r="BA25" i="14"/>
  <c r="BA26" i="14"/>
  <c r="BA27" i="14"/>
  <c r="BA28" i="14"/>
  <c r="BA29" i="14"/>
  <c r="BA30" i="14"/>
  <c r="BA31" i="14"/>
  <c r="BA32" i="14"/>
  <c r="BA33" i="14"/>
  <c r="BA34" i="14"/>
  <c r="BA4" i="14"/>
  <c r="BA5" i="5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4" i="5"/>
  <c r="BA5" i="6"/>
  <c r="BA6" i="6"/>
  <c r="BA7" i="6"/>
  <c r="BA8" i="6"/>
  <c r="BA9" i="6"/>
  <c r="BA10" i="6"/>
  <c r="BA11" i="6"/>
  <c r="BA12" i="6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27" i="6"/>
  <c r="BA28" i="6"/>
  <c r="BA29" i="6"/>
  <c r="BA30" i="6"/>
  <c r="BA31" i="6"/>
  <c r="BA32" i="6"/>
  <c r="BA33" i="6"/>
  <c r="BA34" i="6"/>
  <c r="BA4" i="6"/>
  <c r="BA5" i="7"/>
  <c r="BA6" i="7"/>
  <c r="BA7" i="7"/>
  <c r="BA8" i="7"/>
  <c r="BA9" i="7"/>
  <c r="BA10" i="7"/>
  <c r="BA11" i="7"/>
  <c r="BA12" i="7"/>
  <c r="BA13" i="7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27" i="7"/>
  <c r="BA28" i="7"/>
  <c r="BA29" i="7"/>
  <c r="BA30" i="7"/>
  <c r="BA31" i="7"/>
  <c r="BA32" i="7"/>
  <c r="BA33" i="7"/>
  <c r="BA34" i="7"/>
  <c r="BA4" i="7"/>
  <c r="BA5" i="8"/>
  <c r="BA6" i="8"/>
  <c r="BA7" i="8"/>
  <c r="BA8" i="8"/>
  <c r="BA9" i="8"/>
  <c r="BA10" i="8"/>
  <c r="BA11" i="8"/>
  <c r="BA12" i="8"/>
  <c r="BA13" i="8"/>
  <c r="BA14" i="8"/>
  <c r="BA15" i="8"/>
  <c r="BA16" i="8"/>
  <c r="BA17" i="8"/>
  <c r="BA18" i="8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4" i="8"/>
  <c r="BA5" i="9"/>
  <c r="BA6" i="9"/>
  <c r="BA7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4" i="9"/>
  <c r="BA5" i="10"/>
  <c r="BA6" i="10"/>
  <c r="BA7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4" i="10"/>
  <c r="BA5" i="11"/>
  <c r="BA6" i="11"/>
  <c r="BA7" i="11"/>
  <c r="BA8" i="11"/>
  <c r="BA9" i="11"/>
  <c r="BA10" i="11"/>
  <c r="BA11" i="11"/>
  <c r="BA12" i="11"/>
  <c r="BA13" i="11"/>
  <c r="BA14" i="11"/>
  <c r="BA15" i="11"/>
  <c r="BA16" i="11"/>
  <c r="BA17" i="11"/>
  <c r="BA18" i="11"/>
  <c r="BA19" i="11"/>
  <c r="BA20" i="11"/>
  <c r="BA21" i="11"/>
  <c r="BA22" i="11"/>
  <c r="BA23" i="11"/>
  <c r="BA24" i="11"/>
  <c r="BA25" i="11"/>
  <c r="BA26" i="11"/>
  <c r="BA27" i="11"/>
  <c r="BA28" i="11"/>
  <c r="BA29" i="11"/>
  <c r="BA30" i="11"/>
  <c r="BA31" i="11"/>
  <c r="BA32" i="11"/>
  <c r="BA33" i="11"/>
  <c r="BA34" i="11"/>
  <c r="BA4" i="11"/>
  <c r="BA33" i="4"/>
  <c r="BA34" i="4"/>
  <c r="BA34" i="12"/>
  <c r="BA5" i="12"/>
  <c r="BA6" i="12"/>
  <c r="BA7" i="12"/>
  <c r="BA8" i="12"/>
  <c r="BA10" i="12"/>
  <c r="BA11" i="12"/>
  <c r="BA12" i="12"/>
  <c r="BA13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4" i="12"/>
  <c r="BA5" i="13"/>
  <c r="BA6" i="13"/>
  <c r="BA7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4" i="13"/>
  <c r="BA5" i="4"/>
  <c r="BA6" i="4"/>
  <c r="BA7" i="4"/>
  <c r="BA8" i="4"/>
  <c r="BA9" i="4"/>
  <c r="BA10" i="4"/>
  <c r="BA11" i="4"/>
  <c r="BA12" i="4"/>
  <c r="BA13" i="4"/>
  <c r="BA14" i="4"/>
  <c r="BA15" i="4"/>
  <c r="BA16" i="4"/>
  <c r="BA17" i="4"/>
  <c r="BA18" i="4"/>
  <c r="BA19" i="4"/>
  <c r="BA20" i="4"/>
  <c r="BA21" i="4"/>
  <c r="BA22" i="4"/>
  <c r="BA23" i="4"/>
  <c r="BA24" i="4"/>
  <c r="BA25" i="4"/>
  <c r="BA26" i="4"/>
  <c r="BA27" i="4"/>
  <c r="BA28" i="4"/>
  <c r="BA29" i="4"/>
  <c r="BA30" i="4"/>
  <c r="BA31" i="4"/>
  <c r="BA32" i="4"/>
  <c r="BA4" i="4"/>
  <c r="BA5" i="2"/>
  <c r="BA6" i="2"/>
  <c r="BA7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AB4" i="3" l="1"/>
  <c r="AD4" i="3" s="1"/>
  <c r="AP34" i="13" l="1"/>
  <c r="J14" i="5" l="1"/>
  <c r="J26" i="6"/>
  <c r="J6" i="7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19" i="2"/>
  <c r="E28" i="15" l="1"/>
  <c r="AI4" i="2"/>
  <c r="AJ4" i="2"/>
  <c r="J34" i="9" l="1"/>
  <c r="J19" i="10"/>
  <c r="J4" i="12"/>
  <c r="J5" i="12"/>
  <c r="J6" i="12"/>
  <c r="J7" i="12"/>
  <c r="J8" i="12"/>
  <c r="J10" i="12"/>
  <c r="J11" i="12"/>
  <c r="J12" i="12"/>
  <c r="J13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7" i="2" l="1"/>
  <c r="J23" i="2" l="1"/>
  <c r="P1" i="3"/>
  <c r="M1" i="14"/>
  <c r="M1" i="5"/>
  <c r="M1" i="6"/>
  <c r="M1" i="7"/>
  <c r="M1" i="8"/>
  <c r="AI5" i="2"/>
  <c r="AJ5" i="2"/>
  <c r="AK5" i="2"/>
  <c r="M1" i="9"/>
  <c r="M1" i="10"/>
  <c r="M1" i="11"/>
  <c r="M1" i="12"/>
  <c r="M1" i="13"/>
  <c r="M1" i="4"/>
  <c r="M1" i="2"/>
  <c r="J5" i="2"/>
  <c r="J6" i="2"/>
  <c r="J9" i="2"/>
  <c r="J10" i="2"/>
  <c r="J11" i="2"/>
  <c r="J12" i="2"/>
  <c r="J13" i="2"/>
  <c r="J14" i="2"/>
  <c r="J15" i="2"/>
  <c r="J16" i="2"/>
  <c r="J17" i="2"/>
  <c r="J18" i="2"/>
  <c r="J20" i="2"/>
  <c r="J21" i="2"/>
  <c r="J22" i="2"/>
  <c r="J24" i="2"/>
  <c r="J25" i="2"/>
  <c r="J26" i="2"/>
  <c r="J27" i="2"/>
  <c r="J28" i="2"/>
  <c r="J29" i="2"/>
  <c r="J30" i="2"/>
  <c r="J31" i="2"/>
  <c r="J32" i="2"/>
  <c r="J33" i="2"/>
  <c r="J34" i="2"/>
  <c r="J24" i="10"/>
  <c r="J6" i="9"/>
  <c r="J7" i="9"/>
  <c r="J8" i="9"/>
  <c r="J9" i="9"/>
  <c r="J10" i="9"/>
  <c r="J11" i="9"/>
  <c r="J12" i="9"/>
  <c r="J13" i="9"/>
  <c r="J14" i="9"/>
  <c r="J15" i="9"/>
  <c r="J16" i="9"/>
  <c r="AS16" i="9" s="1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5" i="5"/>
  <c r="J7" i="5"/>
  <c r="J8" i="5"/>
  <c r="J9" i="5"/>
  <c r="J10" i="5"/>
  <c r="J11" i="5"/>
  <c r="J12" i="5"/>
  <c r="J13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BO9" i="3"/>
  <c r="BO17" i="3" s="1"/>
  <c r="AH9" i="4" s="1"/>
  <c r="BY9" i="3"/>
  <c r="BY29" i="3" s="1"/>
  <c r="AH21" i="12" s="1"/>
  <c r="AI5" i="12"/>
  <c r="AJ5" i="12"/>
  <c r="AK5" i="12"/>
  <c r="AI6" i="12"/>
  <c r="AJ6" i="12"/>
  <c r="AK6" i="12"/>
  <c r="AI7" i="12"/>
  <c r="AJ7" i="12"/>
  <c r="AK7" i="12"/>
  <c r="AI8" i="12"/>
  <c r="AJ8" i="12"/>
  <c r="AK8" i="12"/>
  <c r="AI9" i="12"/>
  <c r="AJ9" i="12"/>
  <c r="AK9" i="12"/>
  <c r="AI10" i="12"/>
  <c r="AJ10" i="12"/>
  <c r="AK10" i="12"/>
  <c r="AI11" i="12"/>
  <c r="AJ11" i="12"/>
  <c r="AK11" i="12"/>
  <c r="AI12" i="12"/>
  <c r="AJ12" i="12"/>
  <c r="AK12" i="12"/>
  <c r="AI13" i="12"/>
  <c r="AJ13" i="12"/>
  <c r="AK13" i="12"/>
  <c r="AI14" i="12"/>
  <c r="AJ14" i="12"/>
  <c r="AK14" i="12"/>
  <c r="AI15" i="12"/>
  <c r="AJ15" i="12"/>
  <c r="AK15" i="12"/>
  <c r="AI16" i="12"/>
  <c r="AJ16" i="12"/>
  <c r="AK16" i="12"/>
  <c r="AI17" i="12"/>
  <c r="AJ17" i="12"/>
  <c r="AK17" i="12"/>
  <c r="AI18" i="12"/>
  <c r="AJ18" i="12"/>
  <c r="AK18" i="12"/>
  <c r="AI19" i="12"/>
  <c r="AJ19" i="12"/>
  <c r="AK19" i="12"/>
  <c r="AI20" i="12"/>
  <c r="AJ20" i="12"/>
  <c r="AK20" i="12"/>
  <c r="AI21" i="12"/>
  <c r="AJ21" i="12"/>
  <c r="AK21" i="12"/>
  <c r="AI22" i="12"/>
  <c r="AJ22" i="12"/>
  <c r="AK22" i="12"/>
  <c r="AI23" i="12"/>
  <c r="AJ23" i="12"/>
  <c r="AK23" i="12"/>
  <c r="AI24" i="12"/>
  <c r="AJ24" i="12"/>
  <c r="AK24" i="12"/>
  <c r="AI25" i="12"/>
  <c r="AJ25" i="12"/>
  <c r="AK25" i="12"/>
  <c r="R34" i="3"/>
  <c r="AI26" i="12" s="1"/>
  <c r="AJ26" i="12"/>
  <c r="AK26" i="12"/>
  <c r="R35" i="3"/>
  <c r="AI27" i="12" s="1"/>
  <c r="AJ27" i="12"/>
  <c r="AK27" i="12"/>
  <c r="AI28" i="12"/>
  <c r="AJ28" i="12"/>
  <c r="AK28" i="12"/>
  <c r="AI29" i="12"/>
  <c r="AJ29" i="12"/>
  <c r="AK29" i="12"/>
  <c r="AI30" i="12"/>
  <c r="AJ30" i="12"/>
  <c r="AK30" i="12"/>
  <c r="AI31" i="12"/>
  <c r="AJ31" i="12"/>
  <c r="AK31" i="12"/>
  <c r="AI32" i="12"/>
  <c r="AJ32" i="12"/>
  <c r="AK32" i="12"/>
  <c r="AI33" i="12"/>
  <c r="AJ33" i="12"/>
  <c r="AK33" i="12"/>
  <c r="AI4" i="12"/>
  <c r="AJ4" i="12"/>
  <c r="AK4" i="12"/>
  <c r="AX4" i="12"/>
  <c r="AX5" i="12"/>
  <c r="AX6" i="12"/>
  <c r="AX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Y5" i="12"/>
  <c r="AT5" i="12"/>
  <c r="AU5" i="12" s="1"/>
  <c r="AS5" i="12"/>
  <c r="AQ5" i="12"/>
  <c r="AR5" i="12" s="1"/>
  <c r="BB5" i="12"/>
  <c r="BC5" i="12"/>
  <c r="M5" i="12" s="1"/>
  <c r="N5" i="12" s="1"/>
  <c r="AP5" i="12"/>
  <c r="AW5" i="12"/>
  <c r="AY6" i="12"/>
  <c r="AT6" i="12"/>
  <c r="AU6" i="12" s="1"/>
  <c r="AS6" i="12"/>
  <c r="AQ6" i="12"/>
  <c r="AR6" i="12" s="1"/>
  <c r="BB6" i="12"/>
  <c r="BC6" i="12"/>
  <c r="V6" i="12" s="1"/>
  <c r="AP6" i="12"/>
  <c r="AW6" i="12"/>
  <c r="AY7" i="12"/>
  <c r="AT7" i="12"/>
  <c r="AU7" i="12" s="1"/>
  <c r="AS7" i="12"/>
  <c r="BB7" i="12"/>
  <c r="BC7" i="12"/>
  <c r="BE7" i="12" s="1"/>
  <c r="AP7" i="12"/>
  <c r="AW7" i="12"/>
  <c r="AY8" i="12"/>
  <c r="AT8" i="12"/>
  <c r="AU8" i="12" s="1"/>
  <c r="BB8" i="12"/>
  <c r="BC8" i="12"/>
  <c r="AW8" i="12"/>
  <c r="AY9" i="12"/>
  <c r="AT9" i="12"/>
  <c r="AU9" i="12" s="1"/>
  <c r="BB9" i="12"/>
  <c r="BC9" i="12"/>
  <c r="BE9" i="12" s="1"/>
  <c r="AW9" i="12"/>
  <c r="AY10" i="12"/>
  <c r="AT10" i="12"/>
  <c r="AU10" i="12" s="1"/>
  <c r="AS10" i="12"/>
  <c r="AQ10" i="12"/>
  <c r="AR10" i="12" s="1"/>
  <c r="BB10" i="12"/>
  <c r="BC10" i="12"/>
  <c r="BE10" i="12" s="1"/>
  <c r="AP10" i="12"/>
  <c r="AW10" i="12"/>
  <c r="AY11" i="12"/>
  <c r="AT11" i="12"/>
  <c r="AU11" i="12" s="1"/>
  <c r="AS11" i="12"/>
  <c r="BB11" i="12"/>
  <c r="BC11" i="12"/>
  <c r="BE11" i="12" s="1"/>
  <c r="AW11" i="12"/>
  <c r="AY12" i="12"/>
  <c r="AT12" i="12"/>
  <c r="AU12" i="12" s="1"/>
  <c r="AS12" i="12"/>
  <c r="BB12" i="12"/>
  <c r="BC12" i="12"/>
  <c r="AP12" i="12"/>
  <c r="AW12" i="12"/>
  <c r="AY13" i="12"/>
  <c r="AT13" i="12"/>
  <c r="AU13" i="12" s="1"/>
  <c r="AS13" i="12"/>
  <c r="BB13" i="12"/>
  <c r="BC13" i="12"/>
  <c r="AW13" i="12"/>
  <c r="AY14" i="12"/>
  <c r="AT14" i="12"/>
  <c r="AU14" i="12" s="1"/>
  <c r="BB14" i="12"/>
  <c r="BC14" i="12"/>
  <c r="BE14" i="12" s="1"/>
  <c r="AS14" i="12"/>
  <c r="AP14" i="12"/>
  <c r="AW14" i="12"/>
  <c r="AY15" i="12"/>
  <c r="AT15" i="12"/>
  <c r="AU15" i="12" s="1"/>
  <c r="BB15" i="12"/>
  <c r="BC15" i="12"/>
  <c r="BE15" i="12" s="1"/>
  <c r="AW15" i="12"/>
  <c r="AY16" i="12"/>
  <c r="AT16" i="12"/>
  <c r="AU16" i="12" s="1"/>
  <c r="BB16" i="12"/>
  <c r="BC16" i="12"/>
  <c r="AW16" i="12"/>
  <c r="AY17" i="12"/>
  <c r="AT17" i="12"/>
  <c r="AU17" i="12" s="1"/>
  <c r="AS17" i="12"/>
  <c r="AQ17" i="12"/>
  <c r="BB17" i="12"/>
  <c r="BC17" i="12"/>
  <c r="AP17" i="12"/>
  <c r="AW17" i="12"/>
  <c r="AY18" i="12"/>
  <c r="AT18" i="12"/>
  <c r="AU18" i="12" s="1"/>
  <c r="AS18" i="12"/>
  <c r="BB18" i="12"/>
  <c r="BC18" i="12"/>
  <c r="AW18" i="12"/>
  <c r="AY19" i="12"/>
  <c r="AT19" i="12"/>
  <c r="AU19" i="12" s="1"/>
  <c r="AS19" i="12"/>
  <c r="BB19" i="12"/>
  <c r="BC19" i="12"/>
  <c r="BE19" i="12" s="1"/>
  <c r="AW19" i="12"/>
  <c r="AY20" i="12"/>
  <c r="AT20" i="12"/>
  <c r="AU20" i="12" s="1"/>
  <c r="BB20" i="12"/>
  <c r="BC20" i="12"/>
  <c r="AW20" i="12"/>
  <c r="AY21" i="12"/>
  <c r="AT21" i="12"/>
  <c r="AU21" i="12" s="1"/>
  <c r="BB21" i="12"/>
  <c r="BC21" i="12"/>
  <c r="AS21" i="12"/>
  <c r="AW21" i="12"/>
  <c r="AY22" i="12"/>
  <c r="AT22" i="12"/>
  <c r="AU22" i="12" s="1"/>
  <c r="BB22" i="12"/>
  <c r="BC22" i="12"/>
  <c r="AW22" i="12"/>
  <c r="AY23" i="12"/>
  <c r="AT23" i="12"/>
  <c r="AU23" i="12" s="1"/>
  <c r="BB23" i="12"/>
  <c r="BC23" i="12"/>
  <c r="V23" i="12" s="1"/>
  <c r="AW23" i="12"/>
  <c r="AY24" i="12"/>
  <c r="AT24" i="12"/>
  <c r="AU24" i="12" s="1"/>
  <c r="BB24" i="12"/>
  <c r="BC24" i="12"/>
  <c r="AW24" i="12"/>
  <c r="AY25" i="12"/>
  <c r="AT25" i="12"/>
  <c r="AU25" i="12" s="1"/>
  <c r="BB25" i="12"/>
  <c r="BC25" i="12"/>
  <c r="BE25" i="12" s="1"/>
  <c r="AS25" i="12"/>
  <c r="AQ25" i="12"/>
  <c r="AR25" i="12" s="1"/>
  <c r="AW25" i="12"/>
  <c r="AY26" i="12"/>
  <c r="AT26" i="12"/>
  <c r="AU26" i="12" s="1"/>
  <c r="BB26" i="12"/>
  <c r="BC26" i="12"/>
  <c r="BE26" i="12" s="1"/>
  <c r="AS26" i="12"/>
  <c r="AW26" i="12"/>
  <c r="AY27" i="12"/>
  <c r="AT27" i="12"/>
  <c r="AU27" i="12" s="1"/>
  <c r="BB27" i="12"/>
  <c r="BC27" i="12"/>
  <c r="AS27" i="12"/>
  <c r="AW27" i="12"/>
  <c r="AY28" i="12"/>
  <c r="AT28" i="12"/>
  <c r="AU28" i="12" s="1"/>
  <c r="BB28" i="12"/>
  <c r="BC28" i="12"/>
  <c r="AS28" i="12"/>
  <c r="AW28" i="12"/>
  <c r="AY29" i="12"/>
  <c r="AT29" i="12"/>
  <c r="AU29" i="12" s="1"/>
  <c r="BB29" i="12"/>
  <c r="BC29" i="12"/>
  <c r="BE29" i="12" s="1"/>
  <c r="AW29" i="12"/>
  <c r="AY30" i="12"/>
  <c r="AT30" i="12"/>
  <c r="AU30" i="12" s="1"/>
  <c r="BB30" i="12"/>
  <c r="BC30" i="12"/>
  <c r="BE30" i="12" s="1"/>
  <c r="AW30" i="12"/>
  <c r="AY31" i="12"/>
  <c r="AT31" i="12"/>
  <c r="AU31" i="12" s="1"/>
  <c r="BB31" i="12"/>
  <c r="BC31" i="12"/>
  <c r="BE31" i="12" s="1"/>
  <c r="AS31" i="12"/>
  <c r="AQ31" i="12"/>
  <c r="AR31" i="12" s="1"/>
  <c r="AW31" i="12"/>
  <c r="AY32" i="12"/>
  <c r="AT32" i="12"/>
  <c r="AU32" i="12" s="1"/>
  <c r="BB32" i="12"/>
  <c r="BC32" i="12"/>
  <c r="AS32" i="12"/>
  <c r="AW32" i="12"/>
  <c r="AY33" i="12"/>
  <c r="AT33" i="12"/>
  <c r="AU33" i="12" s="1"/>
  <c r="BB33" i="12"/>
  <c r="BC33" i="12"/>
  <c r="AS33" i="12"/>
  <c r="AW33" i="12"/>
  <c r="AT4" i="12"/>
  <c r="AS4" i="12"/>
  <c r="AQ4" i="12"/>
  <c r="AR4" i="12" s="1"/>
  <c r="BB4" i="12"/>
  <c r="BC4" i="12"/>
  <c r="BE4" i="12" s="1"/>
  <c r="AP4" i="12"/>
  <c r="AW4" i="12"/>
  <c r="AY4" i="12"/>
  <c r="AS8" i="12"/>
  <c r="AS9" i="12"/>
  <c r="AQ9" i="12"/>
  <c r="AP9" i="12"/>
  <c r="AS15" i="12"/>
  <c r="AS20" i="12"/>
  <c r="AP21" i="12"/>
  <c r="AS23" i="12"/>
  <c r="AQ23" i="12"/>
  <c r="AR23" i="12" s="1"/>
  <c r="AP23" i="12"/>
  <c r="AP28" i="12"/>
  <c r="AS29" i="12"/>
  <c r="AS30" i="12"/>
  <c r="AQ30" i="12"/>
  <c r="AR30" i="12" s="1"/>
  <c r="AP30" i="12"/>
  <c r="AP16" i="12"/>
  <c r="AP24" i="12"/>
  <c r="AP25" i="12"/>
  <c r="AP31" i="12"/>
  <c r="AP32" i="12"/>
  <c r="AQ16" i="12"/>
  <c r="AR16" i="12" s="1"/>
  <c r="AQ24" i="12"/>
  <c r="AR24" i="12" s="1"/>
  <c r="Q34" i="12"/>
  <c r="R34" i="12" s="1"/>
  <c r="S34" i="12" s="1"/>
  <c r="T34" i="12" s="1"/>
  <c r="M34" i="12"/>
  <c r="N34" i="12" s="1"/>
  <c r="AU34" i="12"/>
  <c r="AV34" i="12" s="1"/>
  <c r="BM34" i="12"/>
  <c r="BN34" i="12"/>
  <c r="BO34" i="12"/>
  <c r="BP34" i="12"/>
  <c r="BQ34" i="12"/>
  <c r="BR34" i="12"/>
  <c r="BS34" i="12"/>
  <c r="BT34" i="12"/>
  <c r="BU34" i="12"/>
  <c r="BL34" i="12"/>
  <c r="BJ34" i="12"/>
  <c r="BK34" i="12"/>
  <c r="BH34" i="12"/>
  <c r="BI34" i="12"/>
  <c r="BG34" i="12"/>
  <c r="BD4" i="12"/>
  <c r="BD5" i="12"/>
  <c r="BD6" i="12"/>
  <c r="BD7" i="12"/>
  <c r="BD8" i="12"/>
  <c r="BD9" i="12"/>
  <c r="BD10" i="12"/>
  <c r="BD11" i="12"/>
  <c r="BD12" i="12"/>
  <c r="BD13" i="12"/>
  <c r="BD14" i="12"/>
  <c r="BD15" i="12"/>
  <c r="BD16" i="12"/>
  <c r="BD17" i="12"/>
  <c r="BD18" i="12"/>
  <c r="BD19" i="12"/>
  <c r="BD20" i="12"/>
  <c r="BD21" i="12"/>
  <c r="BD22" i="12"/>
  <c r="BD23" i="12"/>
  <c r="BD24" i="12"/>
  <c r="BD25" i="12"/>
  <c r="BD26" i="12"/>
  <c r="BD27" i="12"/>
  <c r="BD28" i="12"/>
  <c r="BD29" i="12"/>
  <c r="BD30" i="12"/>
  <c r="BD31" i="12"/>
  <c r="BD32" i="12"/>
  <c r="BD33" i="12"/>
  <c r="AR34" i="12"/>
  <c r="BE8" i="12"/>
  <c r="BE13" i="12"/>
  <c r="BE16" i="12"/>
  <c r="BE17" i="12"/>
  <c r="BE18" i="12"/>
  <c r="BE24" i="12"/>
  <c r="BE27" i="12"/>
  <c r="BE28" i="12"/>
  <c r="BE34" i="12"/>
  <c r="U24" i="12"/>
  <c r="V24" i="12"/>
  <c r="AS24" i="12"/>
  <c r="AS22" i="12"/>
  <c r="AS16" i="1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4" i="4"/>
  <c r="BD5" i="4"/>
  <c r="BD6" i="4"/>
  <c r="BD7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3" i="4"/>
  <c r="BD24" i="4"/>
  <c r="BD25" i="4"/>
  <c r="BD26" i="4"/>
  <c r="BD27" i="4"/>
  <c r="BD28" i="4"/>
  <c r="BD29" i="4"/>
  <c r="BD30" i="4"/>
  <c r="BD31" i="4"/>
  <c r="BD32" i="4"/>
  <c r="BD4" i="13"/>
  <c r="BD5" i="13"/>
  <c r="BD6" i="13"/>
  <c r="BD7" i="13"/>
  <c r="BD8" i="13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1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4" i="4"/>
  <c r="AW5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4" i="13"/>
  <c r="AW5" i="13"/>
  <c r="AW6" i="13"/>
  <c r="AW7" i="13"/>
  <c r="AW8" i="13"/>
  <c r="AW9" i="13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B5" i="3"/>
  <c r="AB6" i="3"/>
  <c r="AD6" i="3" s="1"/>
  <c r="AB7" i="3"/>
  <c r="AB8" i="3"/>
  <c r="AD8" i="3" s="1"/>
  <c r="BB4" i="2"/>
  <c r="BC4" i="2"/>
  <c r="AT4" i="2"/>
  <c r="AU4" i="2" s="1"/>
  <c r="BB5" i="2"/>
  <c r="BC5" i="2"/>
  <c r="AT5" i="2"/>
  <c r="AU5" i="2" s="1"/>
  <c r="AS5" i="2"/>
  <c r="AQ5" i="2"/>
  <c r="AR5" i="2" s="1"/>
  <c r="BB6" i="2"/>
  <c r="BC6" i="2"/>
  <c r="AT6" i="2"/>
  <c r="AU6" i="2" s="1"/>
  <c r="AS6" i="2"/>
  <c r="AQ6" i="2"/>
  <c r="AR6" i="2" s="1"/>
  <c r="BB7" i="2"/>
  <c r="BC7" i="2"/>
  <c r="U7" i="2" s="1"/>
  <c r="AT7" i="2"/>
  <c r="AU7" i="2" s="1"/>
  <c r="AS7" i="2"/>
  <c r="AQ7" i="2"/>
  <c r="AR7" i="2" s="1"/>
  <c r="BB8" i="2"/>
  <c r="BC8" i="2"/>
  <c r="BE8" i="2" s="1"/>
  <c r="AT8" i="2"/>
  <c r="AS8" i="2"/>
  <c r="AQ8" i="2"/>
  <c r="BB9" i="2"/>
  <c r="BC9" i="2"/>
  <c r="BE9" i="2" s="1"/>
  <c r="AT9" i="2"/>
  <c r="AU9" i="2" s="1"/>
  <c r="BB10" i="2"/>
  <c r="BC10" i="2"/>
  <c r="BE10" i="2" s="1"/>
  <c r="AT10" i="2"/>
  <c r="AU10" i="2" s="1"/>
  <c r="BB11" i="2"/>
  <c r="BC11" i="2"/>
  <c r="BE11" i="2" s="1"/>
  <c r="AT11" i="2"/>
  <c r="AU11" i="2" s="1"/>
  <c r="AS11" i="2"/>
  <c r="BB12" i="2"/>
  <c r="BC12" i="2"/>
  <c r="BE12" i="2" s="1"/>
  <c r="AT12" i="2"/>
  <c r="AU12" i="2" s="1"/>
  <c r="BB13" i="2"/>
  <c r="BC13" i="2"/>
  <c r="AT13" i="2"/>
  <c r="AU13" i="2" s="1"/>
  <c r="BB14" i="2"/>
  <c r="BC14" i="2"/>
  <c r="BE14" i="2" s="1"/>
  <c r="AT14" i="2"/>
  <c r="AU14" i="2" s="1"/>
  <c r="BB15" i="2"/>
  <c r="BC15" i="2"/>
  <c r="BE15" i="2" s="1"/>
  <c r="AT15" i="2"/>
  <c r="AU15" i="2" s="1"/>
  <c r="BB16" i="2"/>
  <c r="BC16" i="2"/>
  <c r="BE16" i="2" s="1"/>
  <c r="AT16" i="2"/>
  <c r="AU16" i="2" s="1"/>
  <c r="BB17" i="2"/>
  <c r="BC17" i="2"/>
  <c r="BE17" i="2" s="1"/>
  <c r="AT17" i="2"/>
  <c r="AU17" i="2" s="1"/>
  <c r="BB18" i="2"/>
  <c r="BC18" i="2"/>
  <c r="BE18" i="2" s="1"/>
  <c r="AT18" i="2"/>
  <c r="AU18" i="2" s="1"/>
  <c r="BB19" i="2"/>
  <c r="BC19" i="2"/>
  <c r="BE19" i="2" s="1"/>
  <c r="AT19" i="2"/>
  <c r="AU19" i="2" s="1"/>
  <c r="BB20" i="2"/>
  <c r="BC20" i="2"/>
  <c r="BE20" i="2" s="1"/>
  <c r="AT20" i="2"/>
  <c r="AU20" i="2" s="1"/>
  <c r="BB21" i="2"/>
  <c r="BC21" i="2"/>
  <c r="BE21" i="2" s="1"/>
  <c r="AT21" i="2"/>
  <c r="BB22" i="2"/>
  <c r="BC22" i="2"/>
  <c r="BE22" i="2" s="1"/>
  <c r="AT22" i="2"/>
  <c r="AU22" i="2" s="1"/>
  <c r="BB23" i="2"/>
  <c r="BC23" i="2"/>
  <c r="AT23" i="2"/>
  <c r="AU23" i="2" s="1"/>
  <c r="BB24" i="2"/>
  <c r="BC24" i="2"/>
  <c r="BE24" i="2" s="1"/>
  <c r="AT24" i="2"/>
  <c r="AU24" i="2" s="1"/>
  <c r="BB25" i="2"/>
  <c r="BC25" i="2"/>
  <c r="BE25" i="2" s="1"/>
  <c r="AT25" i="2"/>
  <c r="AU25" i="2" s="1"/>
  <c r="BB26" i="2"/>
  <c r="BC26" i="2"/>
  <c r="BE26" i="2" s="1"/>
  <c r="AT26" i="2"/>
  <c r="AU26" i="2" s="1"/>
  <c r="BB27" i="2"/>
  <c r="BC27" i="2"/>
  <c r="BE27" i="2" s="1"/>
  <c r="AT27" i="2"/>
  <c r="AU27" i="2" s="1"/>
  <c r="BB28" i="2"/>
  <c r="BC28" i="2"/>
  <c r="BE28" i="2" s="1"/>
  <c r="AT28" i="2"/>
  <c r="AU28" i="2" s="1"/>
  <c r="BB29" i="2"/>
  <c r="BC29" i="2"/>
  <c r="BE29" i="2" s="1"/>
  <c r="AT29" i="2"/>
  <c r="AU29" i="2" s="1"/>
  <c r="BB30" i="2"/>
  <c r="BC30" i="2"/>
  <c r="BE30" i="2" s="1"/>
  <c r="AT30" i="2"/>
  <c r="AU30" i="2" s="1"/>
  <c r="BB31" i="2"/>
  <c r="BC31" i="2"/>
  <c r="BE31" i="2" s="1"/>
  <c r="AT31" i="2"/>
  <c r="AU31" i="2" s="1"/>
  <c r="BB32" i="2"/>
  <c r="BC32" i="2"/>
  <c r="BE32" i="2" s="1"/>
  <c r="AT32" i="2"/>
  <c r="AU32" i="2" s="1"/>
  <c r="BB33" i="2"/>
  <c r="BC33" i="2"/>
  <c r="BE33" i="2" s="1"/>
  <c r="AT33" i="2"/>
  <c r="AU33" i="2" s="1"/>
  <c r="BB34" i="2"/>
  <c r="BC34" i="2"/>
  <c r="BE34" i="2" s="1"/>
  <c r="AT34" i="2"/>
  <c r="BB4" i="4"/>
  <c r="BC4" i="4"/>
  <c r="BE4" i="4" s="1"/>
  <c r="AT4" i="4"/>
  <c r="AU4" i="4" s="1"/>
  <c r="BB5" i="4"/>
  <c r="BC5" i="4"/>
  <c r="BE5" i="4" s="1"/>
  <c r="AT5" i="4"/>
  <c r="AU5" i="4" s="1"/>
  <c r="BB6" i="4"/>
  <c r="BC6" i="4"/>
  <c r="BE6" i="4" s="1"/>
  <c r="AT6" i="4"/>
  <c r="AU6" i="4" s="1"/>
  <c r="BB7" i="4"/>
  <c r="BC7" i="4"/>
  <c r="BE7" i="4" s="1"/>
  <c r="AT7" i="4"/>
  <c r="BB8" i="4"/>
  <c r="BC8" i="4"/>
  <c r="AT8" i="4"/>
  <c r="AU8" i="4" s="1"/>
  <c r="BB9" i="4"/>
  <c r="BC9" i="4"/>
  <c r="AT9" i="4"/>
  <c r="AU9" i="4" s="1"/>
  <c r="BB10" i="4"/>
  <c r="BC10" i="4"/>
  <c r="BE10" i="4" s="1"/>
  <c r="AT10" i="4"/>
  <c r="AU10" i="4" s="1"/>
  <c r="BB11" i="4"/>
  <c r="BC11" i="4"/>
  <c r="BE11" i="4" s="1"/>
  <c r="AT11" i="4"/>
  <c r="AU11" i="4" s="1"/>
  <c r="BB12" i="4"/>
  <c r="BC12" i="4"/>
  <c r="BE12" i="4" s="1"/>
  <c r="AT12" i="4"/>
  <c r="AU12" i="4" s="1"/>
  <c r="BB13" i="4"/>
  <c r="BC13" i="4"/>
  <c r="BE13" i="4" s="1"/>
  <c r="AT13" i="4"/>
  <c r="AU13" i="4" s="1"/>
  <c r="BB14" i="4"/>
  <c r="BC14" i="4"/>
  <c r="BE14" i="4" s="1"/>
  <c r="AT14" i="4"/>
  <c r="AU14" i="4" s="1"/>
  <c r="BB15" i="4"/>
  <c r="BC15" i="4"/>
  <c r="AT15" i="4"/>
  <c r="AU15" i="4" s="1"/>
  <c r="BB16" i="4"/>
  <c r="BC16" i="4"/>
  <c r="AT16" i="4"/>
  <c r="BB17" i="4"/>
  <c r="BC17" i="4"/>
  <c r="BE17" i="4" s="1"/>
  <c r="AT17" i="4"/>
  <c r="AU17" i="4" s="1"/>
  <c r="BB18" i="4"/>
  <c r="BC18" i="4"/>
  <c r="BE18" i="4" s="1"/>
  <c r="AT18" i="4"/>
  <c r="AU18" i="4" s="1"/>
  <c r="BB19" i="4"/>
  <c r="BC19" i="4"/>
  <c r="BE19" i="4" s="1"/>
  <c r="AT19" i="4"/>
  <c r="AU19" i="4" s="1"/>
  <c r="BB20" i="4"/>
  <c r="BC20" i="4"/>
  <c r="BE20" i="4" s="1"/>
  <c r="AT20" i="4"/>
  <c r="AU20" i="4" s="1"/>
  <c r="BB21" i="4"/>
  <c r="BC21" i="4"/>
  <c r="BE21" i="4" s="1"/>
  <c r="AT21" i="4"/>
  <c r="AU21" i="4" s="1"/>
  <c r="BB22" i="4"/>
  <c r="BC22" i="4"/>
  <c r="BE22" i="4" s="1"/>
  <c r="AT22" i="4"/>
  <c r="AU22" i="4" s="1"/>
  <c r="BB23" i="4"/>
  <c r="BC23" i="4"/>
  <c r="AT23" i="4"/>
  <c r="AU23" i="4" s="1"/>
  <c r="BB24" i="4"/>
  <c r="BC24" i="4"/>
  <c r="BE24" i="4" s="1"/>
  <c r="AT24" i="4"/>
  <c r="AU24" i="4" s="1"/>
  <c r="BB25" i="4"/>
  <c r="BC25" i="4"/>
  <c r="BE25" i="4" s="1"/>
  <c r="AT25" i="4"/>
  <c r="BB26" i="4"/>
  <c r="BC26" i="4"/>
  <c r="U26" i="4" s="1"/>
  <c r="AT26" i="4"/>
  <c r="AU26" i="4" s="1"/>
  <c r="BB27" i="4"/>
  <c r="BC27" i="4"/>
  <c r="BE27" i="4" s="1"/>
  <c r="AT27" i="4"/>
  <c r="AU27" i="4" s="1"/>
  <c r="BB28" i="4"/>
  <c r="BC28" i="4"/>
  <c r="AT28" i="4"/>
  <c r="AU28" i="4" s="1"/>
  <c r="BB29" i="4"/>
  <c r="BC29" i="4"/>
  <c r="AT29" i="4"/>
  <c r="BB30" i="4"/>
  <c r="BC30" i="4"/>
  <c r="AT30" i="4"/>
  <c r="AU30" i="4" s="1"/>
  <c r="BB31" i="4"/>
  <c r="BC31" i="4"/>
  <c r="BE31" i="4" s="1"/>
  <c r="AT31" i="4"/>
  <c r="AU31" i="4" s="1"/>
  <c r="BB32" i="4"/>
  <c r="BC32" i="4"/>
  <c r="BE32" i="4" s="1"/>
  <c r="AT32" i="4"/>
  <c r="AU32" i="4" s="1"/>
  <c r="BB4" i="13"/>
  <c r="BC4" i="13"/>
  <c r="BE4" i="13" s="1"/>
  <c r="AT4" i="13"/>
  <c r="AU4" i="13" s="1"/>
  <c r="BB5" i="13"/>
  <c r="BC5" i="13"/>
  <c r="AT5" i="13"/>
  <c r="AU5" i="13" s="1"/>
  <c r="BB6" i="13"/>
  <c r="BC6" i="13"/>
  <c r="M6" i="13" s="1"/>
  <c r="N6" i="13" s="1"/>
  <c r="AT6" i="13"/>
  <c r="AU6" i="13" s="1"/>
  <c r="BB7" i="13"/>
  <c r="BC7" i="13"/>
  <c r="BE7" i="13" s="1"/>
  <c r="AT7" i="13"/>
  <c r="AU7" i="13" s="1"/>
  <c r="BB8" i="13"/>
  <c r="BC8" i="13"/>
  <c r="AT8" i="13"/>
  <c r="AU8" i="13" s="1"/>
  <c r="BB9" i="13"/>
  <c r="BC9" i="13"/>
  <c r="BE9" i="13" s="1"/>
  <c r="AT9" i="13"/>
  <c r="AU9" i="13" s="1"/>
  <c r="BB10" i="13"/>
  <c r="BC10" i="13"/>
  <c r="AT10" i="13"/>
  <c r="AU10" i="13" s="1"/>
  <c r="BB11" i="13"/>
  <c r="BC11" i="13"/>
  <c r="BE11" i="13" s="1"/>
  <c r="AT11" i="13"/>
  <c r="AU11" i="13" s="1"/>
  <c r="BB12" i="13"/>
  <c r="BC12" i="13"/>
  <c r="AT12" i="13"/>
  <c r="AU12" i="13" s="1"/>
  <c r="BB13" i="13"/>
  <c r="BC13" i="13"/>
  <c r="BE13" i="13" s="1"/>
  <c r="AT13" i="13"/>
  <c r="AU13" i="13" s="1"/>
  <c r="BB14" i="13"/>
  <c r="BC14" i="13"/>
  <c r="AT14" i="13"/>
  <c r="AU14" i="13" s="1"/>
  <c r="BB15" i="13"/>
  <c r="BC15" i="13"/>
  <c r="AT15" i="13"/>
  <c r="BB16" i="13"/>
  <c r="BC16" i="13"/>
  <c r="BE16" i="13" s="1"/>
  <c r="AT16" i="13"/>
  <c r="AU16" i="13" s="1"/>
  <c r="BB17" i="13"/>
  <c r="BC17" i="13"/>
  <c r="BE17" i="13" s="1"/>
  <c r="AT17" i="13"/>
  <c r="AU17" i="13" s="1"/>
  <c r="BB18" i="13"/>
  <c r="BC18" i="13"/>
  <c r="BE18" i="13" s="1"/>
  <c r="AT18" i="13"/>
  <c r="AU18" i="13" s="1"/>
  <c r="BB19" i="13"/>
  <c r="BC19" i="13"/>
  <c r="BE19" i="13" s="1"/>
  <c r="AT19" i="13"/>
  <c r="AU19" i="13"/>
  <c r="BB20" i="13"/>
  <c r="BC20" i="13"/>
  <c r="BE20" i="13" s="1"/>
  <c r="AT20" i="13"/>
  <c r="AU20" i="13" s="1"/>
  <c r="BB21" i="13"/>
  <c r="BC21" i="13"/>
  <c r="BE21" i="13" s="1"/>
  <c r="AT21" i="13"/>
  <c r="AU21" i="13" s="1"/>
  <c r="BB22" i="13"/>
  <c r="BC22" i="13"/>
  <c r="BE22" i="13" s="1"/>
  <c r="AT22" i="13"/>
  <c r="AU22" i="13" s="1"/>
  <c r="BB23" i="13"/>
  <c r="BC23" i="13"/>
  <c r="BE23" i="13" s="1"/>
  <c r="AT23" i="13"/>
  <c r="AU23" i="13" s="1"/>
  <c r="BB24" i="13"/>
  <c r="BC24" i="13"/>
  <c r="AT24" i="13"/>
  <c r="AU24" i="13" s="1"/>
  <c r="BB25" i="13"/>
  <c r="BC25" i="13"/>
  <c r="AT25" i="13"/>
  <c r="AU25" i="13"/>
  <c r="BB26" i="13"/>
  <c r="BC26" i="13"/>
  <c r="BE26" i="13" s="1"/>
  <c r="AT26" i="13"/>
  <c r="AU26" i="13" s="1"/>
  <c r="BB27" i="13"/>
  <c r="BC27" i="13"/>
  <c r="BE27" i="13" s="1"/>
  <c r="AT27" i="13"/>
  <c r="AU27" i="13" s="1"/>
  <c r="BB28" i="13"/>
  <c r="BC28" i="13"/>
  <c r="AT28" i="13"/>
  <c r="AU28" i="13" s="1"/>
  <c r="BB29" i="13"/>
  <c r="BC29" i="13"/>
  <c r="AT29" i="13"/>
  <c r="AU29" i="13" s="1"/>
  <c r="BB30" i="13"/>
  <c r="BC30" i="13"/>
  <c r="BE30" i="13" s="1"/>
  <c r="AT30" i="13"/>
  <c r="AU30" i="13" s="1"/>
  <c r="BB31" i="13"/>
  <c r="BC31" i="13"/>
  <c r="AT31" i="13"/>
  <c r="AU31" i="13" s="1"/>
  <c r="BB32" i="13"/>
  <c r="BC32" i="13"/>
  <c r="BE32" i="13" s="1"/>
  <c r="AT32" i="13"/>
  <c r="AU32" i="13"/>
  <c r="BB33" i="13"/>
  <c r="BC33" i="13"/>
  <c r="BE33" i="13" s="1"/>
  <c r="AT33" i="13"/>
  <c r="AU33" i="13" s="1"/>
  <c r="BB34" i="13"/>
  <c r="BC34" i="13"/>
  <c r="BE34" i="13" s="1"/>
  <c r="AT34" i="13"/>
  <c r="AU34" i="13"/>
  <c r="AG7" i="15"/>
  <c r="AW4" i="11"/>
  <c r="BB4" i="11"/>
  <c r="BC4" i="11"/>
  <c r="AT4" i="11"/>
  <c r="AU4" i="11" s="1"/>
  <c r="AW5" i="11"/>
  <c r="BB5" i="11"/>
  <c r="BB35" i="11" s="1"/>
  <c r="BC5" i="11"/>
  <c r="BE5" i="11" s="1"/>
  <c r="AT5" i="11"/>
  <c r="AU5" i="11" s="1"/>
  <c r="AW6" i="11"/>
  <c r="BB6" i="11"/>
  <c r="BC6" i="11"/>
  <c r="AT6" i="11"/>
  <c r="AU6" i="11" s="1"/>
  <c r="AW7" i="11"/>
  <c r="BB7" i="11"/>
  <c r="BC7" i="11"/>
  <c r="BE7" i="11" s="1"/>
  <c r="AT7" i="11"/>
  <c r="AU7" i="11" s="1"/>
  <c r="AW8" i="11"/>
  <c r="BB8" i="11"/>
  <c r="BC8" i="11"/>
  <c r="AT8" i="11"/>
  <c r="AU8" i="11" s="1"/>
  <c r="AW9" i="11"/>
  <c r="BB9" i="11"/>
  <c r="BC9" i="11"/>
  <c r="BE9" i="11" s="1"/>
  <c r="AT9" i="11"/>
  <c r="AU9" i="11" s="1"/>
  <c r="AW10" i="11"/>
  <c r="BB10" i="11"/>
  <c r="BC10" i="11"/>
  <c r="AT10" i="11"/>
  <c r="AU10" i="11" s="1"/>
  <c r="AW11" i="11"/>
  <c r="BB11" i="11"/>
  <c r="BC11" i="11"/>
  <c r="BE11" i="11" s="1"/>
  <c r="AT11" i="11"/>
  <c r="AU11" i="11" s="1"/>
  <c r="AW12" i="11"/>
  <c r="BB12" i="11"/>
  <c r="BC12" i="11"/>
  <c r="BE12" i="11" s="1"/>
  <c r="AT12" i="11"/>
  <c r="AU12" i="11" s="1"/>
  <c r="AW13" i="11"/>
  <c r="BB13" i="11"/>
  <c r="BC13" i="11"/>
  <c r="BE13" i="11" s="1"/>
  <c r="AT13" i="11"/>
  <c r="AU13" i="11" s="1"/>
  <c r="AW14" i="11"/>
  <c r="BB14" i="11"/>
  <c r="BC14" i="11"/>
  <c r="BE14" i="11" s="1"/>
  <c r="AT14" i="11"/>
  <c r="AU14" i="11" s="1"/>
  <c r="AW15" i="11"/>
  <c r="BB15" i="11"/>
  <c r="BC15" i="11"/>
  <c r="AT15" i="11"/>
  <c r="AU15" i="11" s="1"/>
  <c r="AW16" i="11"/>
  <c r="BB16" i="11"/>
  <c r="BC16" i="11"/>
  <c r="BE16" i="11" s="1"/>
  <c r="AT16" i="11"/>
  <c r="AU16" i="11" s="1"/>
  <c r="AW17" i="11"/>
  <c r="BB17" i="11"/>
  <c r="BC17" i="11"/>
  <c r="AT17" i="11"/>
  <c r="AU17" i="11" s="1"/>
  <c r="AW18" i="11"/>
  <c r="BB18" i="11"/>
  <c r="BC18" i="11"/>
  <c r="BE18" i="11" s="1"/>
  <c r="AT18" i="11"/>
  <c r="AU18" i="11" s="1"/>
  <c r="AW19" i="11"/>
  <c r="BB19" i="11"/>
  <c r="BC19" i="11"/>
  <c r="AT19" i="11"/>
  <c r="AU19" i="11" s="1"/>
  <c r="AW20" i="11"/>
  <c r="BB20" i="11"/>
  <c r="BC20" i="11"/>
  <c r="BE20" i="11" s="1"/>
  <c r="AT20" i="11"/>
  <c r="AU20" i="11" s="1"/>
  <c r="AW21" i="11"/>
  <c r="BB21" i="11"/>
  <c r="BC21" i="11"/>
  <c r="BE21" i="11" s="1"/>
  <c r="AT21" i="11"/>
  <c r="AW22" i="11"/>
  <c r="BB22" i="11"/>
  <c r="BC22" i="11"/>
  <c r="BE22" i="11" s="1"/>
  <c r="AT22" i="11"/>
  <c r="AU22" i="11" s="1"/>
  <c r="AW23" i="11"/>
  <c r="BB23" i="11"/>
  <c r="BC23" i="11"/>
  <c r="BE23" i="11" s="1"/>
  <c r="AT23" i="11"/>
  <c r="AU23" i="11" s="1"/>
  <c r="AW24" i="11"/>
  <c r="BB24" i="11"/>
  <c r="BC24" i="11"/>
  <c r="BE24" i="11" s="1"/>
  <c r="AT24" i="11"/>
  <c r="AU24" i="11" s="1"/>
  <c r="AW25" i="11"/>
  <c r="BB25" i="11"/>
  <c r="BC25" i="11"/>
  <c r="AT25" i="11"/>
  <c r="AU25" i="11" s="1"/>
  <c r="AW26" i="11"/>
  <c r="BB26" i="11"/>
  <c r="BC26" i="11"/>
  <c r="BE26" i="11" s="1"/>
  <c r="AT26" i="11"/>
  <c r="AU26" i="11" s="1"/>
  <c r="AW27" i="11"/>
  <c r="BB27" i="11"/>
  <c r="BC27" i="11"/>
  <c r="BE27" i="11" s="1"/>
  <c r="AT27" i="11"/>
  <c r="AU27" i="11" s="1"/>
  <c r="AW28" i="11"/>
  <c r="BB28" i="11"/>
  <c r="BC28" i="11"/>
  <c r="BE28" i="11" s="1"/>
  <c r="AT28" i="11"/>
  <c r="AU28" i="11" s="1"/>
  <c r="AW29" i="11"/>
  <c r="BB29" i="11"/>
  <c r="BC29" i="11"/>
  <c r="BE29" i="11" s="1"/>
  <c r="AT29" i="11"/>
  <c r="AU29" i="11" s="1"/>
  <c r="AW30" i="11"/>
  <c r="BB30" i="11"/>
  <c r="BC30" i="11"/>
  <c r="BE30" i="11" s="1"/>
  <c r="AT30" i="11"/>
  <c r="AU30" i="11" s="1"/>
  <c r="AW31" i="11"/>
  <c r="BB31" i="11"/>
  <c r="BC31" i="11"/>
  <c r="BE31" i="11" s="1"/>
  <c r="AT31" i="11"/>
  <c r="AU31" i="11" s="1"/>
  <c r="AW32" i="11"/>
  <c r="BB32" i="11"/>
  <c r="BC32" i="11"/>
  <c r="BE32" i="11" s="1"/>
  <c r="AT32" i="11"/>
  <c r="AU32" i="11" s="1"/>
  <c r="AW33" i="11"/>
  <c r="BB33" i="11"/>
  <c r="BC33" i="11"/>
  <c r="BE33" i="11" s="1"/>
  <c r="AT33" i="11"/>
  <c r="AU33" i="11" s="1"/>
  <c r="AW34" i="11"/>
  <c r="BB34" i="11"/>
  <c r="BC34" i="11"/>
  <c r="BE34" i="11" s="1"/>
  <c r="AT34" i="11"/>
  <c r="AU34" i="11" s="1"/>
  <c r="AW4" i="10"/>
  <c r="BB4" i="10"/>
  <c r="BC4" i="10"/>
  <c r="BE4" i="10" s="1"/>
  <c r="AT4" i="10"/>
  <c r="AU4" i="10" s="1"/>
  <c r="AS4" i="10"/>
  <c r="AQ4" i="10"/>
  <c r="AR4" i="10" s="1"/>
  <c r="J4" i="10"/>
  <c r="AW5" i="10"/>
  <c r="BB5" i="10"/>
  <c r="BC5" i="10"/>
  <c r="BE5" i="10" s="1"/>
  <c r="AT5" i="10"/>
  <c r="AU5" i="10" s="1"/>
  <c r="AQ5" i="10"/>
  <c r="AR5" i="10" s="1"/>
  <c r="J5" i="10"/>
  <c r="AS5" i="10" s="1"/>
  <c r="AW6" i="10"/>
  <c r="BB6" i="10"/>
  <c r="BC6" i="10"/>
  <c r="BE6" i="10" s="1"/>
  <c r="AT6" i="10"/>
  <c r="AU6" i="10" s="1"/>
  <c r="AS6" i="10"/>
  <c r="J6" i="10"/>
  <c r="AW7" i="10"/>
  <c r="BB7" i="10"/>
  <c r="BC7" i="10"/>
  <c r="AT7" i="10"/>
  <c r="AU7" i="10" s="1"/>
  <c r="AW8" i="10"/>
  <c r="BB8" i="10"/>
  <c r="BC8" i="10"/>
  <c r="BE8" i="10" s="1"/>
  <c r="AT8" i="10"/>
  <c r="AU8" i="10" s="1"/>
  <c r="AW9" i="10"/>
  <c r="BB9" i="10"/>
  <c r="BC9" i="10"/>
  <c r="AT9" i="10"/>
  <c r="AU9" i="10" s="1"/>
  <c r="AW10" i="10"/>
  <c r="BB10" i="10"/>
  <c r="BC10" i="10"/>
  <c r="AT10" i="10"/>
  <c r="AU10" i="10" s="1"/>
  <c r="AS10" i="10"/>
  <c r="AQ10" i="10"/>
  <c r="AR10" i="10" s="1"/>
  <c r="J10" i="10"/>
  <c r="AP10" i="10"/>
  <c r="AW11" i="10"/>
  <c r="BB11" i="10"/>
  <c r="BC11" i="10"/>
  <c r="AT11" i="10"/>
  <c r="AU11" i="10" s="1"/>
  <c r="AS11" i="10"/>
  <c r="AQ11" i="10"/>
  <c r="AR11" i="10" s="1"/>
  <c r="J11" i="10"/>
  <c r="AW12" i="10"/>
  <c r="BB12" i="10"/>
  <c r="BC12" i="10"/>
  <c r="BE12" i="10" s="1"/>
  <c r="AT12" i="10"/>
  <c r="AU12" i="10" s="1"/>
  <c r="AQ12" i="10"/>
  <c r="AR12" i="10" s="1"/>
  <c r="J12" i="10"/>
  <c r="AS12" i="10" s="1"/>
  <c r="AW13" i="10"/>
  <c r="BB13" i="10"/>
  <c r="BC13" i="10"/>
  <c r="AT13" i="10"/>
  <c r="AU13" i="10" s="1"/>
  <c r="J13" i="10"/>
  <c r="AS13" i="10" s="1"/>
  <c r="AW14" i="10"/>
  <c r="BB14" i="10"/>
  <c r="BC14" i="10"/>
  <c r="AT14" i="10"/>
  <c r="AU14" i="10" s="1"/>
  <c r="AW15" i="10"/>
  <c r="BB15" i="10"/>
  <c r="BC15" i="10"/>
  <c r="AT15" i="10"/>
  <c r="AU15" i="10" s="1"/>
  <c r="AW16" i="10"/>
  <c r="BB16" i="10"/>
  <c r="BC16" i="10"/>
  <c r="AT16" i="10"/>
  <c r="AU16" i="10" s="1"/>
  <c r="AS16" i="10"/>
  <c r="AQ16" i="10"/>
  <c r="AR16" i="10" s="1"/>
  <c r="J16" i="10"/>
  <c r="AW17" i="10"/>
  <c r="BB17" i="10"/>
  <c r="BC17" i="10"/>
  <c r="BE17" i="10" s="1"/>
  <c r="AT17" i="10"/>
  <c r="AS17" i="10"/>
  <c r="AQ17" i="10"/>
  <c r="AR17" i="10" s="1"/>
  <c r="J17" i="10"/>
  <c r="AW18" i="10"/>
  <c r="BB18" i="10"/>
  <c r="BC18" i="10"/>
  <c r="BE18" i="10" s="1"/>
  <c r="AT18" i="10"/>
  <c r="AU18" i="10" s="1"/>
  <c r="AS18" i="10"/>
  <c r="AQ18" i="10"/>
  <c r="AR18" i="10" s="1"/>
  <c r="J18" i="10"/>
  <c r="AW19" i="10"/>
  <c r="BB19" i="10"/>
  <c r="BC19" i="10"/>
  <c r="AT19" i="10"/>
  <c r="AU19" i="10" s="1"/>
  <c r="AQ19" i="10"/>
  <c r="AR19" i="10" s="1"/>
  <c r="AS19" i="10"/>
  <c r="AW20" i="10"/>
  <c r="BB20" i="10"/>
  <c r="BC20" i="10"/>
  <c r="BE20" i="10" s="1"/>
  <c r="AT20" i="10"/>
  <c r="AU20" i="10" s="1"/>
  <c r="J20" i="10"/>
  <c r="AS20" i="10" s="1"/>
  <c r="AW21" i="10"/>
  <c r="BB21" i="10"/>
  <c r="BC21" i="10"/>
  <c r="AT21" i="10"/>
  <c r="AU21" i="10" s="1"/>
  <c r="AW22" i="10"/>
  <c r="BB22" i="10"/>
  <c r="BC22" i="10"/>
  <c r="BE22" i="10" s="1"/>
  <c r="AT22" i="10"/>
  <c r="AU22" i="10" s="1"/>
  <c r="AW23" i="10"/>
  <c r="BB23" i="10"/>
  <c r="BC23" i="10"/>
  <c r="AT23" i="10"/>
  <c r="AS23" i="10"/>
  <c r="AQ23" i="10"/>
  <c r="AR23" i="10" s="1"/>
  <c r="J23" i="10"/>
  <c r="AP23" i="10"/>
  <c r="AW24" i="10"/>
  <c r="BB24" i="10"/>
  <c r="BC24" i="10"/>
  <c r="BE24" i="10" s="1"/>
  <c r="AT24" i="10"/>
  <c r="AU24" i="10" s="1"/>
  <c r="AS24" i="10"/>
  <c r="AQ24" i="10"/>
  <c r="AR24" i="10" s="1"/>
  <c r="AW25" i="10"/>
  <c r="BB25" i="10"/>
  <c r="BC25" i="10"/>
  <c r="BE25" i="10" s="1"/>
  <c r="AT25" i="10"/>
  <c r="AU25" i="10" s="1"/>
  <c r="AQ25" i="10"/>
  <c r="AR25" i="10" s="1"/>
  <c r="J25" i="10"/>
  <c r="AS25" i="10" s="1"/>
  <c r="AW26" i="10"/>
  <c r="BB26" i="10"/>
  <c r="BC26" i="10"/>
  <c r="AT26" i="10"/>
  <c r="AU26" i="10" s="1"/>
  <c r="AQ26" i="10"/>
  <c r="AR26" i="10" s="1"/>
  <c r="J26" i="10"/>
  <c r="AS26" i="10" s="1"/>
  <c r="AW27" i="10"/>
  <c r="BB27" i="10"/>
  <c r="BC27" i="10"/>
  <c r="AT27" i="10"/>
  <c r="AU27" i="10" s="1"/>
  <c r="AW28" i="10"/>
  <c r="BB28" i="10"/>
  <c r="BC28" i="10"/>
  <c r="BE28" i="10" s="1"/>
  <c r="AT28" i="10"/>
  <c r="AU28" i="10" s="1"/>
  <c r="AW29" i="10"/>
  <c r="BB29" i="10"/>
  <c r="BC29" i="10"/>
  <c r="BE29" i="10" s="1"/>
  <c r="AT29" i="10"/>
  <c r="AU29" i="10" s="1"/>
  <c r="AW30" i="10"/>
  <c r="BB30" i="10"/>
  <c r="BC30" i="10"/>
  <c r="BE30" i="10" s="1"/>
  <c r="AT30" i="10"/>
  <c r="AU30" i="10" s="1"/>
  <c r="AW31" i="10"/>
  <c r="BB31" i="10"/>
  <c r="BC31" i="10"/>
  <c r="BE31" i="10" s="1"/>
  <c r="AT31" i="10"/>
  <c r="AU31" i="10" s="1"/>
  <c r="AW32" i="10"/>
  <c r="BB32" i="10"/>
  <c r="BC32" i="10"/>
  <c r="BE32" i="10" s="1"/>
  <c r="AT32" i="10"/>
  <c r="AU32" i="10" s="1"/>
  <c r="AW33" i="10"/>
  <c r="BB33" i="10"/>
  <c r="BC33" i="10"/>
  <c r="BE33" i="10" s="1"/>
  <c r="AT33" i="10"/>
  <c r="AU33" i="10" s="1"/>
  <c r="AW4" i="9"/>
  <c r="BB4" i="9"/>
  <c r="BC4" i="9"/>
  <c r="BE4" i="9" s="1"/>
  <c r="AT4" i="9"/>
  <c r="AU4" i="9" s="1"/>
  <c r="AW5" i="9"/>
  <c r="BB5" i="9"/>
  <c r="BC5" i="9"/>
  <c r="AT5" i="9"/>
  <c r="AU5" i="9" s="1"/>
  <c r="AW6" i="9"/>
  <c r="BB6" i="9"/>
  <c r="BB35" i="9" s="1"/>
  <c r="BC6" i="9"/>
  <c r="BE6" i="9" s="1"/>
  <c r="AT6" i="9"/>
  <c r="AU6" i="9" s="1"/>
  <c r="AW7" i="9"/>
  <c r="BB7" i="9"/>
  <c r="BC7" i="9"/>
  <c r="AT7" i="9"/>
  <c r="AU7" i="9" s="1"/>
  <c r="AW8" i="9"/>
  <c r="BB8" i="9"/>
  <c r="BC8" i="9"/>
  <c r="BE8" i="9" s="1"/>
  <c r="AT8" i="9"/>
  <c r="AU8" i="9" s="1"/>
  <c r="AW9" i="9"/>
  <c r="BB9" i="9"/>
  <c r="BC9" i="9"/>
  <c r="AT9" i="9"/>
  <c r="AU9" i="9" s="1"/>
  <c r="AW10" i="9"/>
  <c r="BB10" i="9"/>
  <c r="BC10" i="9"/>
  <c r="BE10" i="9" s="1"/>
  <c r="AT10" i="9"/>
  <c r="AW11" i="9"/>
  <c r="BB11" i="9"/>
  <c r="BC11" i="9"/>
  <c r="BE11" i="9" s="1"/>
  <c r="AT11" i="9"/>
  <c r="AU11" i="9" s="1"/>
  <c r="AW12" i="9"/>
  <c r="BB12" i="9"/>
  <c r="BC12" i="9"/>
  <c r="AT12" i="9"/>
  <c r="AU12" i="9" s="1"/>
  <c r="AW13" i="9"/>
  <c r="BB13" i="9"/>
  <c r="BC13" i="9"/>
  <c r="AT13" i="9"/>
  <c r="AU13" i="9" s="1"/>
  <c r="AW14" i="9"/>
  <c r="BB14" i="9"/>
  <c r="BC14" i="9"/>
  <c r="BE14" i="9" s="1"/>
  <c r="AT14" i="9"/>
  <c r="AU14" i="9" s="1"/>
  <c r="AW15" i="9"/>
  <c r="BB15" i="9"/>
  <c r="BC15" i="9"/>
  <c r="AT15" i="9"/>
  <c r="AU15" i="9" s="1"/>
  <c r="AW16" i="9"/>
  <c r="BB16" i="9"/>
  <c r="BC16" i="9"/>
  <c r="BE16" i="9" s="1"/>
  <c r="AT16" i="9"/>
  <c r="AU16" i="9" s="1"/>
  <c r="AW17" i="9"/>
  <c r="BB17" i="9"/>
  <c r="BC17" i="9"/>
  <c r="BE17" i="9" s="1"/>
  <c r="AT17" i="9"/>
  <c r="AU17" i="9" s="1"/>
  <c r="AW18" i="9"/>
  <c r="BB18" i="9"/>
  <c r="BC18" i="9"/>
  <c r="BE18" i="9" s="1"/>
  <c r="AT18" i="9"/>
  <c r="AU18" i="9" s="1"/>
  <c r="AW19" i="9"/>
  <c r="BB19" i="9"/>
  <c r="BC19" i="9"/>
  <c r="AT19" i="9"/>
  <c r="AU19" i="9" s="1"/>
  <c r="AW20" i="9"/>
  <c r="BB20" i="9"/>
  <c r="BC20" i="9"/>
  <c r="U20" i="9" s="1"/>
  <c r="AT20" i="9"/>
  <c r="AU20" i="9"/>
  <c r="AW21" i="9"/>
  <c r="BB21" i="9"/>
  <c r="BC21" i="9"/>
  <c r="AT21" i="9"/>
  <c r="AU21" i="9" s="1"/>
  <c r="AW22" i="9"/>
  <c r="BB22" i="9"/>
  <c r="BC22" i="9"/>
  <c r="AT22" i="9"/>
  <c r="AU22" i="9" s="1"/>
  <c r="AW23" i="9"/>
  <c r="BB23" i="9"/>
  <c r="BC23" i="9"/>
  <c r="AT23" i="9"/>
  <c r="AU23" i="9" s="1"/>
  <c r="AW24" i="9"/>
  <c r="BB24" i="9"/>
  <c r="BC24" i="9"/>
  <c r="AT24" i="9"/>
  <c r="AU24" i="9" s="1"/>
  <c r="AW25" i="9"/>
  <c r="BB25" i="9"/>
  <c r="BC25" i="9"/>
  <c r="AT25" i="9"/>
  <c r="AU25" i="9" s="1"/>
  <c r="AW26" i="9"/>
  <c r="BB26" i="9"/>
  <c r="BC26" i="9"/>
  <c r="AT26" i="9"/>
  <c r="AU26" i="9" s="1"/>
  <c r="AW27" i="9"/>
  <c r="BB27" i="9"/>
  <c r="BC27" i="9"/>
  <c r="AT27" i="9"/>
  <c r="AU27" i="9" s="1"/>
  <c r="AW28" i="9"/>
  <c r="BB28" i="9"/>
  <c r="BC28" i="9"/>
  <c r="AT28" i="9"/>
  <c r="AU28" i="9" s="1"/>
  <c r="AS28" i="9"/>
  <c r="AQ28" i="9"/>
  <c r="AR28" i="9" s="1"/>
  <c r="AW29" i="9"/>
  <c r="BB29" i="9"/>
  <c r="BC29" i="9"/>
  <c r="BE29" i="9" s="1"/>
  <c r="AT29" i="9"/>
  <c r="AU29" i="9" s="1"/>
  <c r="AS29" i="9"/>
  <c r="AQ29" i="9"/>
  <c r="AR29" i="9" s="1"/>
  <c r="AW30" i="9"/>
  <c r="BB30" i="9"/>
  <c r="BC30" i="9"/>
  <c r="BE30" i="9" s="1"/>
  <c r="AT30" i="9"/>
  <c r="AU30" i="9" s="1"/>
  <c r="AS30" i="9"/>
  <c r="AQ30" i="9"/>
  <c r="AR30" i="9" s="1"/>
  <c r="AP30" i="9"/>
  <c r="AW31" i="9"/>
  <c r="BB31" i="9"/>
  <c r="BC31" i="9"/>
  <c r="AT31" i="9"/>
  <c r="AS31" i="9"/>
  <c r="AQ31" i="9"/>
  <c r="AR31" i="9" s="1"/>
  <c r="AW32" i="9"/>
  <c r="BB32" i="9"/>
  <c r="BC32" i="9"/>
  <c r="AT32" i="9"/>
  <c r="AU32" i="9" s="1"/>
  <c r="AS32" i="9"/>
  <c r="AQ32" i="9"/>
  <c r="AR32" i="9" s="1"/>
  <c r="AW33" i="9"/>
  <c r="BB33" i="9"/>
  <c r="BC33" i="9"/>
  <c r="BE33" i="9" s="1"/>
  <c r="AT33" i="9"/>
  <c r="AU33" i="9" s="1"/>
  <c r="AW34" i="9"/>
  <c r="BB34" i="9"/>
  <c r="BC34" i="9"/>
  <c r="AT34" i="9"/>
  <c r="AU34" i="9"/>
  <c r="AW4" i="8"/>
  <c r="BB4" i="8"/>
  <c r="BC4" i="8"/>
  <c r="BE4" i="8" s="1"/>
  <c r="AT4" i="8"/>
  <c r="AS4" i="8"/>
  <c r="AQ4" i="8"/>
  <c r="AR4" i="8" s="1"/>
  <c r="AW5" i="8"/>
  <c r="BB5" i="8"/>
  <c r="BC5" i="8"/>
  <c r="AT5" i="8"/>
  <c r="AU5" i="8" s="1"/>
  <c r="AS5" i="8"/>
  <c r="AQ5" i="8"/>
  <c r="AR5" i="8" s="1"/>
  <c r="AW6" i="8"/>
  <c r="BB6" i="8"/>
  <c r="BC6" i="8"/>
  <c r="U6" i="8" s="1"/>
  <c r="AT6" i="8"/>
  <c r="AS6" i="8"/>
  <c r="AQ6" i="8"/>
  <c r="AR6" i="8" s="1"/>
  <c r="AW7" i="8"/>
  <c r="BB7" i="8"/>
  <c r="BC7" i="8"/>
  <c r="AT7" i="8"/>
  <c r="AU7" i="8" s="1"/>
  <c r="AS7" i="8"/>
  <c r="AQ7" i="8"/>
  <c r="AR7" i="8" s="1"/>
  <c r="AW8" i="8"/>
  <c r="BB8" i="8"/>
  <c r="BC8" i="8"/>
  <c r="BE8" i="8" s="1"/>
  <c r="AT8" i="8"/>
  <c r="AU8" i="8" s="1"/>
  <c r="AS8" i="8"/>
  <c r="AQ8" i="8"/>
  <c r="AR8" i="8" s="1"/>
  <c r="AW9" i="8"/>
  <c r="BB9" i="8"/>
  <c r="BC9" i="8"/>
  <c r="AT9" i="8"/>
  <c r="AW10" i="8"/>
  <c r="BB10" i="8"/>
  <c r="BC10" i="8"/>
  <c r="AT10" i="8"/>
  <c r="AU10" i="8" s="1"/>
  <c r="AW11" i="8"/>
  <c r="BB11" i="8"/>
  <c r="BC11" i="8"/>
  <c r="V11" i="8" s="1"/>
  <c r="AT11" i="8"/>
  <c r="AU11" i="8" s="1"/>
  <c r="AS11" i="8"/>
  <c r="AQ11" i="8"/>
  <c r="AR11" i="8" s="1"/>
  <c r="AW12" i="8"/>
  <c r="BB12" i="8"/>
  <c r="BC12" i="8"/>
  <c r="BE12" i="8" s="1"/>
  <c r="AT12" i="8"/>
  <c r="AS12" i="8"/>
  <c r="AQ12" i="8"/>
  <c r="AR12" i="8" s="1"/>
  <c r="AW13" i="8"/>
  <c r="BB13" i="8"/>
  <c r="BC13" i="8"/>
  <c r="AT13" i="8"/>
  <c r="AU13" i="8" s="1"/>
  <c r="AS13" i="8"/>
  <c r="AQ13" i="8"/>
  <c r="AR13" i="8" s="1"/>
  <c r="AW14" i="8"/>
  <c r="BB14" i="8"/>
  <c r="BC14" i="8"/>
  <c r="AT14" i="8"/>
  <c r="AU14" i="8" s="1"/>
  <c r="AS14" i="8"/>
  <c r="AQ14" i="8"/>
  <c r="AR14" i="8" s="1"/>
  <c r="AW15" i="8"/>
  <c r="BB15" i="8"/>
  <c r="BC15" i="8"/>
  <c r="AT15" i="8"/>
  <c r="AU15" i="8" s="1"/>
  <c r="AS15" i="8"/>
  <c r="AW16" i="8"/>
  <c r="BB16" i="8"/>
  <c r="BC16" i="8"/>
  <c r="AT16" i="8"/>
  <c r="AU16" i="8" s="1"/>
  <c r="AW17" i="8"/>
  <c r="BB17" i="8"/>
  <c r="BC17" i="8"/>
  <c r="AT17" i="8"/>
  <c r="AW18" i="8"/>
  <c r="BB18" i="8"/>
  <c r="BC18" i="8"/>
  <c r="AT18" i="8"/>
  <c r="AU18" i="8"/>
  <c r="AS18" i="8"/>
  <c r="AW19" i="8"/>
  <c r="BB19" i="8"/>
  <c r="BC19" i="8"/>
  <c r="AT19" i="8"/>
  <c r="AU19" i="8" s="1"/>
  <c r="AS19" i="8"/>
  <c r="AW20" i="8"/>
  <c r="BB20" i="8"/>
  <c r="BC20" i="8"/>
  <c r="AT20" i="8"/>
  <c r="AU20" i="8" s="1"/>
  <c r="AS20" i="8"/>
  <c r="AQ20" i="8"/>
  <c r="AR20" i="8" s="1"/>
  <c r="AW21" i="8"/>
  <c r="BB21" i="8"/>
  <c r="BC21" i="8"/>
  <c r="V21" i="8" s="1"/>
  <c r="AT21" i="8"/>
  <c r="AU21" i="8" s="1"/>
  <c r="AS21" i="8"/>
  <c r="AQ21" i="8"/>
  <c r="AR21" i="8" s="1"/>
  <c r="AW22" i="8"/>
  <c r="BB22" i="8"/>
  <c r="BC22" i="8"/>
  <c r="AT22" i="8"/>
  <c r="AU22" i="8" s="1"/>
  <c r="AS22" i="8"/>
  <c r="AW23" i="8"/>
  <c r="BB23" i="8"/>
  <c r="BC23" i="8"/>
  <c r="AT23" i="8"/>
  <c r="AU23" i="8" s="1"/>
  <c r="AW24" i="8"/>
  <c r="BB24" i="8"/>
  <c r="BC24" i="8"/>
  <c r="AT24" i="8"/>
  <c r="AU24" i="8" s="1"/>
  <c r="AW25" i="8"/>
  <c r="BB25" i="8"/>
  <c r="BC25" i="8"/>
  <c r="AT25" i="8"/>
  <c r="AU25" i="8" s="1"/>
  <c r="AW26" i="8"/>
  <c r="BB26" i="8"/>
  <c r="BC26" i="8"/>
  <c r="AT26" i="8"/>
  <c r="AW27" i="8"/>
  <c r="BB27" i="8"/>
  <c r="BC27" i="8"/>
  <c r="AT27" i="8"/>
  <c r="AU27" i="8" s="1"/>
  <c r="AW28" i="8"/>
  <c r="BB28" i="8"/>
  <c r="BC28" i="8"/>
  <c r="AT28" i="8"/>
  <c r="AU28" i="8"/>
  <c r="AW29" i="8"/>
  <c r="BB29" i="8"/>
  <c r="BC29" i="8"/>
  <c r="AT29" i="8"/>
  <c r="AU29" i="8" s="1"/>
  <c r="AW30" i="8"/>
  <c r="BB30" i="8"/>
  <c r="BC30" i="8"/>
  <c r="AT30" i="8"/>
  <c r="AU30" i="8" s="1"/>
  <c r="AW31" i="8"/>
  <c r="BB31" i="8"/>
  <c r="BC31" i="8"/>
  <c r="AT31" i="8"/>
  <c r="AU31" i="8" s="1"/>
  <c r="AW32" i="8"/>
  <c r="BB32" i="8"/>
  <c r="BC32" i="8"/>
  <c r="BE32" i="8" s="1"/>
  <c r="AT32" i="8"/>
  <c r="AU32" i="8" s="1"/>
  <c r="AW33" i="8"/>
  <c r="BB33" i="8"/>
  <c r="BC33" i="8"/>
  <c r="AT33" i="8"/>
  <c r="AW34" i="8"/>
  <c r="BB34" i="8"/>
  <c r="BC34" i="8"/>
  <c r="BE34" i="8" s="1"/>
  <c r="AT34" i="8"/>
  <c r="AW4" i="7"/>
  <c r="BB4" i="7"/>
  <c r="BC4" i="7"/>
  <c r="AT4" i="7"/>
  <c r="AU4" i="7" s="1"/>
  <c r="AW5" i="7"/>
  <c r="BB5" i="7"/>
  <c r="BC5" i="7"/>
  <c r="BE5" i="7" s="1"/>
  <c r="AT5" i="7"/>
  <c r="AU5" i="7" s="1"/>
  <c r="AW6" i="7"/>
  <c r="BB6" i="7"/>
  <c r="BC6" i="7"/>
  <c r="AT6" i="7"/>
  <c r="AU6" i="7" s="1"/>
  <c r="AW7" i="7"/>
  <c r="BB7" i="7"/>
  <c r="BC7" i="7"/>
  <c r="BE7" i="7" s="1"/>
  <c r="AT7" i="7"/>
  <c r="AU7" i="7" s="1"/>
  <c r="AW8" i="7"/>
  <c r="BB8" i="7"/>
  <c r="BC8" i="7"/>
  <c r="AT8" i="7"/>
  <c r="AU8" i="7" s="1"/>
  <c r="AW9" i="7"/>
  <c r="BB9" i="7"/>
  <c r="BC9" i="7"/>
  <c r="BE9" i="7" s="1"/>
  <c r="AT9" i="7"/>
  <c r="AU9" i="7" s="1"/>
  <c r="AW10" i="7"/>
  <c r="BB10" i="7"/>
  <c r="BC10" i="7"/>
  <c r="AT10" i="7"/>
  <c r="AU10" i="7" s="1"/>
  <c r="AW11" i="7"/>
  <c r="BB11" i="7"/>
  <c r="BC11" i="7"/>
  <c r="V11" i="7" s="1"/>
  <c r="AT11" i="7"/>
  <c r="AU11" i="7" s="1"/>
  <c r="AW12" i="7"/>
  <c r="BB12" i="7"/>
  <c r="BC12" i="7"/>
  <c r="AT12" i="7"/>
  <c r="AU12" i="7" s="1"/>
  <c r="AW13" i="7"/>
  <c r="BB13" i="7"/>
  <c r="BC13" i="7"/>
  <c r="BE13" i="7" s="1"/>
  <c r="AT13" i="7"/>
  <c r="AU13" i="7" s="1"/>
  <c r="AW14" i="7"/>
  <c r="BB14" i="7"/>
  <c r="BC14" i="7"/>
  <c r="AT14" i="7"/>
  <c r="AU14" i="7" s="1"/>
  <c r="AW15" i="7"/>
  <c r="BB15" i="7"/>
  <c r="BC15" i="7"/>
  <c r="BE15" i="7" s="1"/>
  <c r="AT15" i="7"/>
  <c r="AU15" i="7" s="1"/>
  <c r="AW16" i="7"/>
  <c r="BB16" i="7"/>
  <c r="BC16" i="7"/>
  <c r="AT16" i="7"/>
  <c r="AU16" i="7" s="1"/>
  <c r="AW17" i="7"/>
  <c r="BB17" i="7"/>
  <c r="BC17" i="7"/>
  <c r="U17" i="7" s="1"/>
  <c r="AT17" i="7"/>
  <c r="AU17" i="7" s="1"/>
  <c r="AW18" i="7"/>
  <c r="BB18" i="7"/>
  <c r="BC18" i="7"/>
  <c r="AT18" i="7"/>
  <c r="AU18" i="7" s="1"/>
  <c r="AW19" i="7"/>
  <c r="BB19" i="7"/>
  <c r="BC19" i="7"/>
  <c r="AT19" i="7"/>
  <c r="AU19" i="7" s="1"/>
  <c r="AW20" i="7"/>
  <c r="BB20" i="7"/>
  <c r="BC20" i="7"/>
  <c r="AT20" i="7"/>
  <c r="AU20" i="7" s="1"/>
  <c r="AW21" i="7"/>
  <c r="BB21" i="7"/>
  <c r="BC21" i="7"/>
  <c r="BE21" i="7" s="1"/>
  <c r="AT21" i="7"/>
  <c r="AU21" i="7" s="1"/>
  <c r="AW22" i="7"/>
  <c r="BB22" i="7"/>
  <c r="BC22" i="7"/>
  <c r="AT22" i="7"/>
  <c r="AU22" i="7" s="1"/>
  <c r="AW23" i="7"/>
  <c r="BB23" i="7"/>
  <c r="BC23" i="7"/>
  <c r="BE23" i="7" s="1"/>
  <c r="AT23" i="7"/>
  <c r="AU23" i="7" s="1"/>
  <c r="AW24" i="7"/>
  <c r="BB24" i="7"/>
  <c r="BC24" i="7"/>
  <c r="AT24" i="7"/>
  <c r="AU24" i="7" s="1"/>
  <c r="AW25" i="7"/>
  <c r="BB25" i="7"/>
  <c r="BC25" i="7"/>
  <c r="V25" i="7" s="1"/>
  <c r="AT25" i="7"/>
  <c r="AU25" i="7" s="1"/>
  <c r="AW26" i="7"/>
  <c r="BB26" i="7"/>
  <c r="BC26" i="7"/>
  <c r="AT26" i="7"/>
  <c r="AU26" i="7" s="1"/>
  <c r="AW27" i="7"/>
  <c r="BB27" i="7"/>
  <c r="BC27" i="7"/>
  <c r="BE27" i="7" s="1"/>
  <c r="AT27" i="7"/>
  <c r="AU27" i="7" s="1"/>
  <c r="AW28" i="7"/>
  <c r="BB28" i="7"/>
  <c r="BC28" i="7"/>
  <c r="AT28" i="7"/>
  <c r="AU28" i="7" s="1"/>
  <c r="AW29" i="7"/>
  <c r="BB29" i="7"/>
  <c r="BC29" i="7"/>
  <c r="AT29" i="7"/>
  <c r="AU29" i="7" s="1"/>
  <c r="AW30" i="7"/>
  <c r="BB30" i="7"/>
  <c r="BC30" i="7"/>
  <c r="AT30" i="7"/>
  <c r="AU30" i="7" s="1"/>
  <c r="AW31" i="7"/>
  <c r="BB31" i="7"/>
  <c r="BC31" i="7"/>
  <c r="BE31" i="7" s="1"/>
  <c r="AT31" i="7"/>
  <c r="AU31" i="7" s="1"/>
  <c r="AW32" i="7"/>
  <c r="BB32" i="7"/>
  <c r="BC32" i="7"/>
  <c r="AT32" i="7"/>
  <c r="AU32" i="7" s="1"/>
  <c r="AW33" i="7"/>
  <c r="BB33" i="7"/>
  <c r="BC33" i="7"/>
  <c r="BE33" i="7" s="1"/>
  <c r="AT33" i="7"/>
  <c r="AU33" i="7" s="1"/>
  <c r="AW4" i="6"/>
  <c r="BB4" i="6"/>
  <c r="BC4" i="6"/>
  <c r="AT4" i="6"/>
  <c r="AU4" i="6" s="1"/>
  <c r="AW5" i="6"/>
  <c r="BB5" i="6"/>
  <c r="BC5" i="6"/>
  <c r="AT5" i="6"/>
  <c r="AU5" i="6" s="1"/>
  <c r="AW6" i="6"/>
  <c r="BB6" i="6"/>
  <c r="BC6" i="6"/>
  <c r="AT6" i="6"/>
  <c r="AU6" i="6" s="1"/>
  <c r="AW7" i="6"/>
  <c r="BB7" i="6"/>
  <c r="BC7" i="6"/>
  <c r="BE7" i="6" s="1"/>
  <c r="AT7" i="6"/>
  <c r="AU7" i="6" s="1"/>
  <c r="AW8" i="6"/>
  <c r="BB8" i="6"/>
  <c r="BC8" i="6"/>
  <c r="AT8" i="6"/>
  <c r="AU8" i="6" s="1"/>
  <c r="AW9" i="6"/>
  <c r="BB9" i="6"/>
  <c r="BC9" i="6"/>
  <c r="U9" i="6" s="1"/>
  <c r="AT9" i="6"/>
  <c r="AU9" i="6" s="1"/>
  <c r="AW10" i="6"/>
  <c r="BB10" i="6"/>
  <c r="BC10" i="6"/>
  <c r="AT10" i="6"/>
  <c r="AU10" i="6" s="1"/>
  <c r="AW11" i="6"/>
  <c r="BB11" i="6"/>
  <c r="BC11" i="6"/>
  <c r="BE11" i="6" s="1"/>
  <c r="AT11" i="6"/>
  <c r="AU11" i="6" s="1"/>
  <c r="AW12" i="6"/>
  <c r="BB12" i="6"/>
  <c r="BC12" i="6"/>
  <c r="AT12" i="6"/>
  <c r="AU12" i="6" s="1"/>
  <c r="AW13" i="6"/>
  <c r="BB13" i="6"/>
  <c r="BC13" i="6"/>
  <c r="AT13" i="6"/>
  <c r="AU13" i="6" s="1"/>
  <c r="AW14" i="6"/>
  <c r="BB14" i="6"/>
  <c r="BC14" i="6"/>
  <c r="BE14" i="6" s="1"/>
  <c r="AT14" i="6"/>
  <c r="AU14" i="6" s="1"/>
  <c r="AW15" i="6"/>
  <c r="BB15" i="6"/>
  <c r="BC15" i="6"/>
  <c r="BE15" i="6" s="1"/>
  <c r="AT15" i="6"/>
  <c r="AU15" i="6" s="1"/>
  <c r="AW16" i="6"/>
  <c r="BB16" i="6"/>
  <c r="BC16" i="6"/>
  <c r="AT16" i="6"/>
  <c r="AU16" i="6" s="1"/>
  <c r="AW17" i="6"/>
  <c r="BB17" i="6"/>
  <c r="BC17" i="6"/>
  <c r="AT17" i="6"/>
  <c r="AU17" i="6" s="1"/>
  <c r="AW18" i="6"/>
  <c r="BB18" i="6"/>
  <c r="BC18" i="6"/>
  <c r="BE18" i="6" s="1"/>
  <c r="AT18" i="6"/>
  <c r="AU18" i="6" s="1"/>
  <c r="AW19" i="6"/>
  <c r="BB19" i="6"/>
  <c r="BC19" i="6"/>
  <c r="AT19" i="6"/>
  <c r="AU19" i="6"/>
  <c r="AW20" i="6"/>
  <c r="BB20" i="6"/>
  <c r="BC20" i="6"/>
  <c r="AT20" i="6"/>
  <c r="AU20" i="6" s="1"/>
  <c r="AW21" i="6"/>
  <c r="BB21" i="6"/>
  <c r="BC21" i="6"/>
  <c r="AT21" i="6"/>
  <c r="AU21" i="6" s="1"/>
  <c r="AW22" i="6"/>
  <c r="BB22" i="6"/>
  <c r="BC22" i="6"/>
  <c r="AT22" i="6"/>
  <c r="AU22" i="6" s="1"/>
  <c r="AW23" i="6"/>
  <c r="BB23" i="6"/>
  <c r="BC23" i="6"/>
  <c r="AT23" i="6"/>
  <c r="AU23" i="6" s="1"/>
  <c r="AW24" i="6"/>
  <c r="BB24" i="6"/>
  <c r="BC24" i="6"/>
  <c r="AT24" i="6"/>
  <c r="AU24" i="6" s="1"/>
  <c r="AW25" i="6"/>
  <c r="BB25" i="6"/>
  <c r="BC25" i="6"/>
  <c r="AT25" i="6"/>
  <c r="AU25" i="6" s="1"/>
  <c r="AW26" i="6"/>
  <c r="BB26" i="6"/>
  <c r="BC26" i="6"/>
  <c r="AT26" i="6"/>
  <c r="AU26" i="6" s="1"/>
  <c r="AW27" i="6"/>
  <c r="BB27" i="6"/>
  <c r="BC27" i="6"/>
  <c r="AT27" i="6"/>
  <c r="AU27" i="6" s="1"/>
  <c r="AW28" i="6"/>
  <c r="BB28" i="6"/>
  <c r="BC28" i="6"/>
  <c r="AT28" i="6"/>
  <c r="AU28" i="6" s="1"/>
  <c r="AW29" i="6"/>
  <c r="BB29" i="6"/>
  <c r="BC29" i="6"/>
  <c r="AT29" i="6"/>
  <c r="AU29" i="6" s="1"/>
  <c r="AW30" i="6"/>
  <c r="BB30" i="6"/>
  <c r="BC30" i="6"/>
  <c r="AT30" i="6"/>
  <c r="AU30" i="6" s="1"/>
  <c r="AW31" i="6"/>
  <c r="BB31" i="6"/>
  <c r="BC31" i="6"/>
  <c r="AT31" i="6"/>
  <c r="AU31" i="6" s="1"/>
  <c r="AW32" i="6"/>
  <c r="BB32" i="6"/>
  <c r="BC32" i="6"/>
  <c r="BE32" i="6" s="1"/>
  <c r="AT32" i="6"/>
  <c r="AW33" i="6"/>
  <c r="BB33" i="6"/>
  <c r="BC33" i="6"/>
  <c r="AT33" i="6"/>
  <c r="AU33" i="6" s="1"/>
  <c r="AW34" i="6"/>
  <c r="BB34" i="6"/>
  <c r="BC34" i="6"/>
  <c r="AT34" i="6"/>
  <c r="AU34" i="6" s="1"/>
  <c r="AW4" i="5"/>
  <c r="BB4" i="5"/>
  <c r="BC4" i="5"/>
  <c r="U4" i="5" s="1"/>
  <c r="AT4" i="5"/>
  <c r="AU4" i="5"/>
  <c r="AS4" i="5"/>
  <c r="AQ4" i="5"/>
  <c r="AR4" i="5" s="1"/>
  <c r="J4" i="5"/>
  <c r="AW5" i="5"/>
  <c r="BB5" i="5"/>
  <c r="BC5" i="5"/>
  <c r="AT5" i="5"/>
  <c r="AU5" i="5" s="1"/>
  <c r="AW6" i="5"/>
  <c r="BB6" i="5"/>
  <c r="BC6" i="5"/>
  <c r="AT6" i="5"/>
  <c r="AU6" i="5" s="1"/>
  <c r="AW7" i="5"/>
  <c r="BB7" i="5"/>
  <c r="BC7" i="5"/>
  <c r="AT7" i="5"/>
  <c r="AW8" i="5"/>
  <c r="BB8" i="5"/>
  <c r="BC8" i="5"/>
  <c r="BE8" i="5" s="1"/>
  <c r="AT8" i="5"/>
  <c r="AU8" i="5" s="1"/>
  <c r="AW9" i="5"/>
  <c r="BB9" i="5"/>
  <c r="BC9" i="5"/>
  <c r="BE9" i="5" s="1"/>
  <c r="AT9" i="5"/>
  <c r="AU9" i="5" s="1"/>
  <c r="AW10" i="5"/>
  <c r="BB10" i="5"/>
  <c r="BC10" i="5"/>
  <c r="AT10" i="5"/>
  <c r="AW11" i="5"/>
  <c r="BB11" i="5"/>
  <c r="BC11" i="5"/>
  <c r="AT11" i="5"/>
  <c r="AU11" i="5" s="1"/>
  <c r="AW12" i="5"/>
  <c r="BB12" i="5"/>
  <c r="BC12" i="5"/>
  <c r="BE12" i="5" s="1"/>
  <c r="AT12" i="5"/>
  <c r="AU12" i="5" s="1"/>
  <c r="AW13" i="5"/>
  <c r="BB13" i="5"/>
  <c r="BC13" i="5"/>
  <c r="AT13" i="5"/>
  <c r="AU13" i="5" s="1"/>
  <c r="AW14" i="5"/>
  <c r="BB14" i="5"/>
  <c r="BC14" i="5"/>
  <c r="AT14" i="5"/>
  <c r="AU14" i="5" s="1"/>
  <c r="AW15" i="5"/>
  <c r="BB15" i="5"/>
  <c r="BC15" i="5"/>
  <c r="AT15" i="5"/>
  <c r="AU15" i="5" s="1"/>
  <c r="AW16" i="5"/>
  <c r="BB16" i="5"/>
  <c r="BC16" i="5"/>
  <c r="AT16" i="5"/>
  <c r="AU16" i="5" s="1"/>
  <c r="AW17" i="5"/>
  <c r="BB17" i="5"/>
  <c r="BC17" i="5"/>
  <c r="BE17" i="5" s="1"/>
  <c r="AT17" i="5"/>
  <c r="AU17" i="5" s="1"/>
  <c r="AW18" i="5"/>
  <c r="BB18" i="5"/>
  <c r="BC18" i="5"/>
  <c r="AT18" i="5"/>
  <c r="AW19" i="5"/>
  <c r="BB19" i="5"/>
  <c r="BC19" i="5"/>
  <c r="AT19" i="5"/>
  <c r="AU19" i="5" s="1"/>
  <c r="AW20" i="5"/>
  <c r="BB20" i="5"/>
  <c r="BC20" i="5"/>
  <c r="U20" i="5" s="1"/>
  <c r="AT20" i="5"/>
  <c r="AU20" i="5" s="1"/>
  <c r="AW21" i="5"/>
  <c r="BB21" i="5"/>
  <c r="BC21" i="5"/>
  <c r="AT21" i="5"/>
  <c r="AU21" i="5" s="1"/>
  <c r="AW22" i="5"/>
  <c r="BB22" i="5"/>
  <c r="BC22" i="5"/>
  <c r="AT22" i="5"/>
  <c r="AU22" i="5" s="1"/>
  <c r="AW23" i="5"/>
  <c r="BB23" i="5"/>
  <c r="BC23" i="5"/>
  <c r="AT23" i="5"/>
  <c r="AU23" i="5" s="1"/>
  <c r="AW24" i="5"/>
  <c r="BB24" i="5"/>
  <c r="BC24" i="5"/>
  <c r="AT24" i="5"/>
  <c r="AU24" i="5" s="1"/>
  <c r="AW25" i="5"/>
  <c r="BB25" i="5"/>
  <c r="BC25" i="5"/>
  <c r="AT25" i="5"/>
  <c r="AU25" i="5" s="1"/>
  <c r="AW26" i="5"/>
  <c r="BB26" i="5"/>
  <c r="BC26" i="5"/>
  <c r="V26" i="5" s="1"/>
  <c r="AT26" i="5"/>
  <c r="AW27" i="5"/>
  <c r="BB27" i="5"/>
  <c r="BC27" i="5"/>
  <c r="U27" i="5" s="1"/>
  <c r="AT27" i="5"/>
  <c r="AU27" i="5" s="1"/>
  <c r="AW28" i="5"/>
  <c r="BB28" i="5"/>
  <c r="BC28" i="5"/>
  <c r="AT28" i="5"/>
  <c r="AU28" i="5" s="1"/>
  <c r="AW29" i="5"/>
  <c r="BB29" i="5"/>
  <c r="BC29" i="5"/>
  <c r="AT29" i="5"/>
  <c r="AU29" i="5" s="1"/>
  <c r="AW30" i="5"/>
  <c r="BB30" i="5"/>
  <c r="BC30" i="5"/>
  <c r="AT30" i="5"/>
  <c r="AU30" i="5" s="1"/>
  <c r="AW31" i="5"/>
  <c r="BB31" i="5"/>
  <c r="BC31" i="5"/>
  <c r="AT31" i="5"/>
  <c r="AU31" i="5"/>
  <c r="AW32" i="5"/>
  <c r="BB32" i="5"/>
  <c r="BC32" i="5"/>
  <c r="BE32" i="5" s="1"/>
  <c r="AT32" i="5"/>
  <c r="AU32" i="5" s="1"/>
  <c r="AW33" i="5"/>
  <c r="BB33" i="5"/>
  <c r="BC33" i="5"/>
  <c r="AT33" i="5"/>
  <c r="AU33" i="5" s="1"/>
  <c r="AV33" i="5" s="1"/>
  <c r="AW4" i="14"/>
  <c r="BB4" i="14"/>
  <c r="BC4" i="14"/>
  <c r="V4" i="14" s="1"/>
  <c r="AT4" i="14"/>
  <c r="AW5" i="14"/>
  <c r="BB5" i="14"/>
  <c r="BC5" i="14"/>
  <c r="AT5" i="14"/>
  <c r="AW6" i="14"/>
  <c r="BB6" i="14"/>
  <c r="BC6" i="14"/>
  <c r="BE6" i="14" s="1"/>
  <c r="AT6" i="14"/>
  <c r="AW7" i="14"/>
  <c r="BB7" i="14"/>
  <c r="BC7" i="14"/>
  <c r="BE7" i="14" s="1"/>
  <c r="AT7" i="14"/>
  <c r="AU7" i="14" s="1"/>
  <c r="AW8" i="14"/>
  <c r="BB8" i="14"/>
  <c r="BC8" i="14"/>
  <c r="BE8" i="14" s="1"/>
  <c r="AT8" i="14"/>
  <c r="AU8" i="14" s="1"/>
  <c r="AW9" i="14"/>
  <c r="BB9" i="14"/>
  <c r="BC9" i="14"/>
  <c r="BE9" i="14" s="1"/>
  <c r="AT9" i="14"/>
  <c r="AU9" i="14" s="1"/>
  <c r="AW10" i="14"/>
  <c r="BB10" i="14"/>
  <c r="BC10" i="14"/>
  <c r="AT10" i="14"/>
  <c r="AU10" i="14" s="1"/>
  <c r="AW11" i="14"/>
  <c r="BB11" i="14"/>
  <c r="BC11" i="14"/>
  <c r="AT11" i="14"/>
  <c r="AU11" i="14" s="1"/>
  <c r="AW12" i="14"/>
  <c r="BB12" i="14"/>
  <c r="BC12" i="14"/>
  <c r="U12" i="14" s="1"/>
  <c r="AT12" i="14"/>
  <c r="AU12" i="14" s="1"/>
  <c r="AW13" i="14"/>
  <c r="BB13" i="14"/>
  <c r="BC13" i="14"/>
  <c r="BE13" i="14" s="1"/>
  <c r="AT13" i="14"/>
  <c r="AU13" i="14" s="1"/>
  <c r="AW14" i="14"/>
  <c r="BB14" i="14"/>
  <c r="BC14" i="14"/>
  <c r="BE14" i="14" s="1"/>
  <c r="AT14" i="14"/>
  <c r="AU14" i="14" s="1"/>
  <c r="AW15" i="14"/>
  <c r="BB15" i="14"/>
  <c r="BC15" i="14"/>
  <c r="BE15" i="14" s="1"/>
  <c r="AT15" i="14"/>
  <c r="AU15" i="14" s="1"/>
  <c r="AW16" i="14"/>
  <c r="BB16" i="14"/>
  <c r="BC16" i="14"/>
  <c r="BE16" i="14" s="1"/>
  <c r="AT16" i="14"/>
  <c r="AU16" i="14" s="1"/>
  <c r="AW17" i="14"/>
  <c r="BB17" i="14"/>
  <c r="BC17" i="14"/>
  <c r="BE17" i="14" s="1"/>
  <c r="AT17" i="14"/>
  <c r="AU17" i="14" s="1"/>
  <c r="AW18" i="14"/>
  <c r="BB18" i="14"/>
  <c r="BC18" i="14"/>
  <c r="AT18" i="14"/>
  <c r="AU18" i="14" s="1"/>
  <c r="AW19" i="14"/>
  <c r="BB19" i="14"/>
  <c r="BC19" i="14"/>
  <c r="U19" i="14" s="1"/>
  <c r="AT19" i="14"/>
  <c r="AW20" i="14"/>
  <c r="BB20" i="14"/>
  <c r="BC20" i="14"/>
  <c r="BE20" i="14" s="1"/>
  <c r="AT20" i="14"/>
  <c r="AU20" i="14" s="1"/>
  <c r="AW21" i="14"/>
  <c r="BB21" i="14"/>
  <c r="BC21" i="14"/>
  <c r="AT21" i="14"/>
  <c r="AU21" i="14" s="1"/>
  <c r="AW22" i="14"/>
  <c r="BB22" i="14"/>
  <c r="BC22" i="14"/>
  <c r="BE22" i="14" s="1"/>
  <c r="AT22" i="14"/>
  <c r="AU22" i="14" s="1"/>
  <c r="AW23" i="14"/>
  <c r="BB23" i="14"/>
  <c r="BC23" i="14"/>
  <c r="BE23" i="14" s="1"/>
  <c r="AT23" i="14"/>
  <c r="AU23" i="14" s="1"/>
  <c r="AW24" i="14"/>
  <c r="BB24" i="14"/>
  <c r="BC24" i="14"/>
  <c r="BE24" i="14" s="1"/>
  <c r="AT24" i="14"/>
  <c r="AU24" i="14" s="1"/>
  <c r="AW25" i="14"/>
  <c r="BB25" i="14"/>
  <c r="BC25" i="14"/>
  <c r="AT25" i="14"/>
  <c r="AU25" i="14" s="1"/>
  <c r="AW26" i="14"/>
  <c r="BB26" i="14"/>
  <c r="BC26" i="14"/>
  <c r="AT26" i="14"/>
  <c r="AU26" i="14" s="1"/>
  <c r="AW27" i="14"/>
  <c r="BB27" i="14"/>
  <c r="BC27" i="14"/>
  <c r="AT27" i="14"/>
  <c r="AU27" i="14" s="1"/>
  <c r="AW28" i="14"/>
  <c r="BB28" i="14"/>
  <c r="BC28" i="14"/>
  <c r="BE28" i="14" s="1"/>
  <c r="AT28" i="14"/>
  <c r="AU28" i="14" s="1"/>
  <c r="AW29" i="14"/>
  <c r="BB29" i="14"/>
  <c r="BC29" i="14"/>
  <c r="AT29" i="14"/>
  <c r="AU29" i="14" s="1"/>
  <c r="AW30" i="14"/>
  <c r="BB30" i="14"/>
  <c r="BC30" i="14"/>
  <c r="AT30" i="14"/>
  <c r="AU30" i="14" s="1"/>
  <c r="AW31" i="14"/>
  <c r="BB31" i="14"/>
  <c r="BC31" i="14"/>
  <c r="AT31" i="14"/>
  <c r="AU31" i="14" s="1"/>
  <c r="AW32" i="14"/>
  <c r="BB32" i="14"/>
  <c r="BC32" i="14"/>
  <c r="AT32" i="14"/>
  <c r="AU32" i="14" s="1"/>
  <c r="AW33" i="14"/>
  <c r="BB33" i="14"/>
  <c r="BC33" i="14"/>
  <c r="AT33" i="14"/>
  <c r="AW34" i="14"/>
  <c r="BB34" i="14"/>
  <c r="BC34" i="14"/>
  <c r="BE34" i="14" s="1"/>
  <c r="AT34" i="14"/>
  <c r="CS9" i="3"/>
  <c r="CS13" i="3" s="1"/>
  <c r="AH5" i="8" s="1"/>
  <c r="AI5" i="8"/>
  <c r="AJ5" i="8"/>
  <c r="AK5" i="8"/>
  <c r="AI6" i="8"/>
  <c r="AJ6" i="8"/>
  <c r="AK6" i="8"/>
  <c r="AI7" i="8"/>
  <c r="AJ7" i="8"/>
  <c r="AK7" i="8"/>
  <c r="AI8" i="8"/>
  <c r="AJ8" i="8"/>
  <c r="AK8" i="8"/>
  <c r="AI9" i="8"/>
  <c r="AJ9" i="8"/>
  <c r="AK9" i="8"/>
  <c r="AI10" i="8"/>
  <c r="AJ10" i="8"/>
  <c r="AK10" i="8"/>
  <c r="AI11" i="8"/>
  <c r="AJ11" i="8"/>
  <c r="AK11" i="8"/>
  <c r="AI12" i="8"/>
  <c r="AJ12" i="8"/>
  <c r="AK12" i="8"/>
  <c r="AI13" i="8"/>
  <c r="AJ13" i="8"/>
  <c r="AK13" i="8"/>
  <c r="AI14" i="8"/>
  <c r="AJ14" i="8"/>
  <c r="AK14" i="8"/>
  <c r="AI15" i="8"/>
  <c r="AJ15" i="8"/>
  <c r="AK15" i="8"/>
  <c r="AI16" i="8"/>
  <c r="AJ16" i="8"/>
  <c r="AK16" i="8"/>
  <c r="AI17" i="8"/>
  <c r="AJ17" i="8"/>
  <c r="AK17" i="8"/>
  <c r="AI18" i="8"/>
  <c r="AJ18" i="8"/>
  <c r="AK18" i="8"/>
  <c r="AI19" i="8"/>
  <c r="AJ19" i="8"/>
  <c r="AK19" i="8"/>
  <c r="AI20" i="8"/>
  <c r="AJ20" i="8"/>
  <c r="AK20" i="8"/>
  <c r="AI21" i="8"/>
  <c r="AJ21" i="8"/>
  <c r="AK21" i="8"/>
  <c r="AI22" i="8"/>
  <c r="AJ22" i="8"/>
  <c r="AK22" i="8"/>
  <c r="AI23" i="8"/>
  <c r="AJ23" i="8"/>
  <c r="AK23" i="8"/>
  <c r="AI24" i="8"/>
  <c r="AJ24" i="8"/>
  <c r="AK24" i="8"/>
  <c r="AI25" i="8"/>
  <c r="AJ25" i="8"/>
  <c r="AK25" i="8"/>
  <c r="AI26" i="8"/>
  <c r="AJ26" i="8"/>
  <c r="AK26" i="8"/>
  <c r="AI27" i="8"/>
  <c r="AJ27" i="8"/>
  <c r="AK27" i="8"/>
  <c r="AI28" i="8"/>
  <c r="AJ28" i="8"/>
  <c r="AK28" i="8"/>
  <c r="AI29" i="8"/>
  <c r="AJ29" i="8"/>
  <c r="AK29" i="8"/>
  <c r="AI30" i="8"/>
  <c r="AJ30" i="8"/>
  <c r="AK30" i="8"/>
  <c r="AI31" i="8"/>
  <c r="AJ31" i="8"/>
  <c r="AK31" i="8"/>
  <c r="AI32" i="8"/>
  <c r="AJ32" i="8"/>
  <c r="AK32" i="8"/>
  <c r="AI33" i="8"/>
  <c r="AJ33" i="8"/>
  <c r="AK33" i="8"/>
  <c r="AI34" i="8"/>
  <c r="AJ34" i="8"/>
  <c r="AK34" i="8"/>
  <c r="AI4" i="8"/>
  <c r="AJ4" i="8"/>
  <c r="AK4" i="8"/>
  <c r="AX4" i="8"/>
  <c r="AX5" i="8"/>
  <c r="AX6" i="8"/>
  <c r="AX7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Y5" i="8"/>
  <c r="AY6" i="8"/>
  <c r="AY7" i="8"/>
  <c r="AY8" i="8"/>
  <c r="AY9" i="8"/>
  <c r="AS9" i="8"/>
  <c r="AQ9" i="8"/>
  <c r="AR9" i="8" s="1"/>
  <c r="AY10" i="8"/>
  <c r="AS10" i="8"/>
  <c r="AQ10" i="8"/>
  <c r="AR10" i="8" s="1"/>
  <c r="AP10" i="8"/>
  <c r="AY11" i="8"/>
  <c r="AY12" i="8"/>
  <c r="AY13" i="8"/>
  <c r="AY14" i="8"/>
  <c r="AY15" i="8"/>
  <c r="AY16" i="8"/>
  <c r="AS16" i="8"/>
  <c r="AY17" i="8"/>
  <c r="AS17" i="8"/>
  <c r="AQ17" i="8"/>
  <c r="AR17" i="8" s="1"/>
  <c r="AY18" i="8"/>
  <c r="AY19" i="8"/>
  <c r="AY20" i="8"/>
  <c r="AY21" i="8"/>
  <c r="AY22" i="8"/>
  <c r="AY23" i="8"/>
  <c r="AS23" i="8"/>
  <c r="AQ23" i="8"/>
  <c r="AR23" i="8" s="1"/>
  <c r="AY24" i="8"/>
  <c r="AS24" i="8"/>
  <c r="AY25" i="8"/>
  <c r="AY26" i="8"/>
  <c r="AY27" i="8"/>
  <c r="AY28" i="8"/>
  <c r="AS28" i="8"/>
  <c r="AQ28" i="8"/>
  <c r="AR28" i="8" s="1"/>
  <c r="AP28" i="8"/>
  <c r="AY29" i="8"/>
  <c r="AS29" i="8"/>
  <c r="AY30" i="8"/>
  <c r="AS30" i="8"/>
  <c r="AY31" i="8"/>
  <c r="AS31" i="8"/>
  <c r="AY32" i="8"/>
  <c r="AS32" i="8"/>
  <c r="AQ32" i="8"/>
  <c r="AR32" i="8" s="1"/>
  <c r="AY33" i="8"/>
  <c r="AY34" i="8"/>
  <c r="AY4" i="8"/>
  <c r="AQ25" i="8"/>
  <c r="AR25" i="8" s="1"/>
  <c r="AQ27" i="8"/>
  <c r="AR27" i="8" s="1"/>
  <c r="AQ34" i="8"/>
  <c r="AR34" i="8" s="1"/>
  <c r="M7" i="8"/>
  <c r="N7" i="8" s="1"/>
  <c r="AP4" i="8"/>
  <c r="AP6" i="8"/>
  <c r="AP7" i="8"/>
  <c r="AP8" i="8"/>
  <c r="AP9" i="8"/>
  <c r="AP14" i="8"/>
  <c r="AP15" i="8"/>
  <c r="AP21" i="8"/>
  <c r="AP30" i="8"/>
  <c r="AP13" i="8"/>
  <c r="AP20" i="8"/>
  <c r="AP27" i="8"/>
  <c r="AP34" i="8"/>
  <c r="AP12" i="8"/>
  <c r="AS26" i="8"/>
  <c r="AP5" i="8"/>
  <c r="BD4" i="8"/>
  <c r="BD5" i="8"/>
  <c r="BD6" i="8"/>
  <c r="BD7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23" i="8"/>
  <c r="BD24" i="8"/>
  <c r="BD25" i="8"/>
  <c r="BD26" i="8"/>
  <c r="BD27" i="8"/>
  <c r="BD28" i="8"/>
  <c r="BD29" i="8"/>
  <c r="BD30" i="8"/>
  <c r="BD31" i="8"/>
  <c r="BD32" i="8"/>
  <c r="BD33" i="8"/>
  <c r="BD34" i="8"/>
  <c r="AS34" i="8"/>
  <c r="BE6" i="8"/>
  <c r="BE7" i="8"/>
  <c r="BE9" i="8"/>
  <c r="BE14" i="8"/>
  <c r="BE15" i="8"/>
  <c r="BE17" i="8"/>
  <c r="BE18" i="8"/>
  <c r="BE20" i="8"/>
  <c r="BE21" i="8"/>
  <c r="BE23" i="8"/>
  <c r="BE24" i="8"/>
  <c r="BE25" i="8"/>
  <c r="BE29" i="8"/>
  <c r="BE31" i="8"/>
  <c r="BE33" i="8"/>
  <c r="U9" i="8"/>
  <c r="V9" i="8"/>
  <c r="V13" i="8"/>
  <c r="U17" i="8"/>
  <c r="V17" i="8"/>
  <c r="U20" i="8"/>
  <c r="U27" i="8"/>
  <c r="AP11" i="8"/>
  <c r="AS33" i="8"/>
  <c r="AP32" i="8"/>
  <c r="AS27" i="8"/>
  <c r="AS25" i="8"/>
  <c r="AP25" i="8"/>
  <c r="AP18" i="8"/>
  <c r="AP17" i="8"/>
  <c r="U4" i="8"/>
  <c r="V4" i="8"/>
  <c r="V6" i="8"/>
  <c r="U7" i="8"/>
  <c r="V7" i="8"/>
  <c r="BD4" i="11"/>
  <c r="BD5" i="11"/>
  <c r="BD6" i="11"/>
  <c r="BD7" i="11"/>
  <c r="BD8" i="11"/>
  <c r="BD9" i="11"/>
  <c r="BD10" i="11"/>
  <c r="BD11" i="11"/>
  <c r="BD12" i="11"/>
  <c r="BD13" i="11"/>
  <c r="BD14" i="11"/>
  <c r="BD15" i="11"/>
  <c r="BD16" i="11"/>
  <c r="BD17" i="11"/>
  <c r="BD18" i="11"/>
  <c r="BD19" i="11"/>
  <c r="BD20" i="11"/>
  <c r="BD21" i="11"/>
  <c r="BD22" i="11"/>
  <c r="BD23" i="11"/>
  <c r="BD24" i="11"/>
  <c r="BD25" i="11"/>
  <c r="BD26" i="11"/>
  <c r="BD27" i="11"/>
  <c r="BD28" i="11"/>
  <c r="BD29" i="11"/>
  <c r="BD30" i="11"/>
  <c r="BD31" i="11"/>
  <c r="BD32" i="11"/>
  <c r="BD33" i="11"/>
  <c r="BD34" i="11"/>
  <c r="BD4" i="10"/>
  <c r="BD5" i="10"/>
  <c r="BD6" i="10"/>
  <c r="BD7" i="10"/>
  <c r="BD8" i="10"/>
  <c r="BD9" i="10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4" i="9"/>
  <c r="BD5" i="9"/>
  <c r="BD6" i="9"/>
  <c r="BD7" i="9"/>
  <c r="BD8" i="9"/>
  <c r="BD9" i="9"/>
  <c r="BD10" i="9"/>
  <c r="BD11" i="9"/>
  <c r="BD12" i="9"/>
  <c r="BD13" i="9"/>
  <c r="BD14" i="9"/>
  <c r="BD15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DM9" i="3"/>
  <c r="DM37" i="3" s="1"/>
  <c r="AH29" i="14" s="1"/>
  <c r="AI5" i="14"/>
  <c r="AJ5" i="14"/>
  <c r="AK5" i="14"/>
  <c r="AI6" i="14"/>
  <c r="AJ6" i="14"/>
  <c r="AK6" i="14"/>
  <c r="AI7" i="14"/>
  <c r="AJ7" i="14"/>
  <c r="AK7" i="14"/>
  <c r="AI8" i="14"/>
  <c r="AJ8" i="14"/>
  <c r="AK8" i="14"/>
  <c r="AI9" i="14"/>
  <c r="AJ9" i="14"/>
  <c r="AK9" i="14"/>
  <c r="AI10" i="14"/>
  <c r="AJ10" i="14"/>
  <c r="AK10" i="14"/>
  <c r="AI11" i="14"/>
  <c r="AJ11" i="14"/>
  <c r="AK11" i="14"/>
  <c r="AI12" i="14"/>
  <c r="AJ12" i="14"/>
  <c r="AK12" i="14"/>
  <c r="AI13" i="14"/>
  <c r="AJ13" i="14"/>
  <c r="AK13" i="14"/>
  <c r="AI14" i="14"/>
  <c r="AJ14" i="14"/>
  <c r="AK14" i="14"/>
  <c r="AI15" i="14"/>
  <c r="AJ15" i="14"/>
  <c r="AK15" i="14"/>
  <c r="AI16" i="14"/>
  <c r="AJ16" i="14"/>
  <c r="AK16" i="14"/>
  <c r="AI17" i="14"/>
  <c r="AJ17" i="14"/>
  <c r="AK17" i="14"/>
  <c r="AI18" i="14"/>
  <c r="AJ18" i="14"/>
  <c r="AK18" i="14"/>
  <c r="AI19" i="14"/>
  <c r="AJ19" i="14"/>
  <c r="AK19" i="14"/>
  <c r="AI20" i="14"/>
  <c r="AJ20" i="14"/>
  <c r="AK20" i="14"/>
  <c r="AI21" i="14"/>
  <c r="AJ21" i="14"/>
  <c r="AK21" i="14"/>
  <c r="AI22" i="14"/>
  <c r="AJ22" i="14"/>
  <c r="AK22" i="14"/>
  <c r="AI23" i="14"/>
  <c r="AJ23" i="14"/>
  <c r="AK23" i="14"/>
  <c r="AI24" i="14"/>
  <c r="AJ24" i="14"/>
  <c r="AK24" i="14"/>
  <c r="AI25" i="14"/>
  <c r="AJ25" i="14"/>
  <c r="AK25" i="14"/>
  <c r="AI26" i="14"/>
  <c r="AJ26" i="14"/>
  <c r="AK26" i="14"/>
  <c r="AI27" i="14"/>
  <c r="AI28" i="14"/>
  <c r="AI29" i="14"/>
  <c r="AI30" i="14"/>
  <c r="AJ30" i="14"/>
  <c r="AK30" i="14"/>
  <c r="AI31" i="14"/>
  <c r="AJ31" i="14"/>
  <c r="AK31" i="14"/>
  <c r="AI32" i="14"/>
  <c r="AJ32" i="14"/>
  <c r="AK32" i="14"/>
  <c r="AI33" i="14"/>
  <c r="AJ33" i="14"/>
  <c r="AK33" i="14"/>
  <c r="AI34" i="14"/>
  <c r="AI4" i="14"/>
  <c r="AJ4" i="14"/>
  <c r="AK4" i="14"/>
  <c r="AX4" i="14"/>
  <c r="AX5" i="14"/>
  <c r="AX6" i="14"/>
  <c r="AX7" i="14"/>
  <c r="AX8" i="14"/>
  <c r="AX9" i="14"/>
  <c r="AX10" i="14"/>
  <c r="AX11" i="14"/>
  <c r="AX12" i="14"/>
  <c r="AX13" i="14"/>
  <c r="AX14" i="14"/>
  <c r="AX15" i="14"/>
  <c r="AX16" i="14"/>
  <c r="AX17" i="14"/>
  <c r="AX18" i="14"/>
  <c r="AX19" i="14"/>
  <c r="AX20" i="14"/>
  <c r="AX21" i="14"/>
  <c r="AX22" i="14"/>
  <c r="AX23" i="14"/>
  <c r="AX24" i="14"/>
  <c r="AX25" i="14"/>
  <c r="AX26" i="14"/>
  <c r="AX27" i="14"/>
  <c r="AX28" i="14"/>
  <c r="AX29" i="14"/>
  <c r="AX30" i="14"/>
  <c r="AX31" i="14"/>
  <c r="AX32" i="14"/>
  <c r="AX33" i="14"/>
  <c r="AX34" i="14"/>
  <c r="AY5" i="14"/>
  <c r="AS5" i="14"/>
  <c r="J5" i="14"/>
  <c r="AY6" i="14"/>
  <c r="AS6" i="14"/>
  <c r="AQ6" i="14"/>
  <c r="AR6" i="14" s="1"/>
  <c r="J6" i="14"/>
  <c r="AP6" i="14"/>
  <c r="AY7" i="14"/>
  <c r="AS7" i="14"/>
  <c r="AQ7" i="14"/>
  <c r="AR7" i="14" s="1"/>
  <c r="J7" i="14"/>
  <c r="AY8" i="14"/>
  <c r="AS8" i="14"/>
  <c r="AQ8" i="14"/>
  <c r="AR8" i="14" s="1"/>
  <c r="J8" i="14"/>
  <c r="AY9" i="14"/>
  <c r="AY10" i="14"/>
  <c r="AY11" i="14"/>
  <c r="AY12" i="14"/>
  <c r="AY13" i="14"/>
  <c r="AY14" i="14"/>
  <c r="AY15" i="14"/>
  <c r="AY16" i="14"/>
  <c r="AY17" i="14"/>
  <c r="AY18" i="14"/>
  <c r="AY19" i="14"/>
  <c r="AY20" i="14"/>
  <c r="AY21" i="14"/>
  <c r="AY22" i="14"/>
  <c r="AY23" i="14"/>
  <c r="AY24" i="14"/>
  <c r="AY25" i="14"/>
  <c r="AY26" i="14"/>
  <c r="AY27" i="14"/>
  <c r="AY28" i="14"/>
  <c r="AY29" i="14"/>
  <c r="AY30" i="14"/>
  <c r="AY31" i="14"/>
  <c r="AY32" i="14"/>
  <c r="AY33" i="14"/>
  <c r="AY34" i="14"/>
  <c r="AS4" i="14"/>
  <c r="AQ4" i="14"/>
  <c r="AR4" i="14" s="1"/>
  <c r="J4" i="14"/>
  <c r="AY4" i="14"/>
  <c r="J9" i="14"/>
  <c r="J10" i="14"/>
  <c r="J11" i="14"/>
  <c r="J12" i="14"/>
  <c r="J13" i="14"/>
  <c r="J14" i="14"/>
  <c r="AQ9" i="14"/>
  <c r="AR9" i="14" s="1"/>
  <c r="AQ10" i="14"/>
  <c r="AR10" i="14" s="1"/>
  <c r="AQ11" i="14"/>
  <c r="AR11" i="14" s="1"/>
  <c r="AQ12" i="14"/>
  <c r="AR12" i="14" s="1"/>
  <c r="AQ13" i="14"/>
  <c r="AR13" i="14" s="1"/>
  <c r="AQ14" i="14"/>
  <c r="AR14" i="14" s="1"/>
  <c r="AQ15" i="14"/>
  <c r="AR15" i="14" s="1"/>
  <c r="AQ16" i="14"/>
  <c r="AR16" i="14" s="1"/>
  <c r="AQ17" i="14"/>
  <c r="AR17" i="14" s="1"/>
  <c r="AQ18" i="14"/>
  <c r="AR18" i="14" s="1"/>
  <c r="AQ19" i="14"/>
  <c r="AR19" i="14" s="1"/>
  <c r="AQ20" i="14"/>
  <c r="AR20" i="14" s="1"/>
  <c r="AQ21" i="14"/>
  <c r="AR21" i="14" s="1"/>
  <c r="AQ22" i="14"/>
  <c r="AR22" i="14" s="1"/>
  <c r="AQ23" i="14"/>
  <c r="AR23" i="14" s="1"/>
  <c r="AQ24" i="14"/>
  <c r="AR24" i="14" s="1"/>
  <c r="AQ25" i="14"/>
  <c r="AR25" i="14" s="1"/>
  <c r="AQ26" i="14"/>
  <c r="AR26" i="14" s="1"/>
  <c r="AQ27" i="14"/>
  <c r="AR27" i="14" s="1"/>
  <c r="AQ28" i="14"/>
  <c r="AR28" i="14" s="1"/>
  <c r="AQ29" i="14"/>
  <c r="AR29" i="14" s="1"/>
  <c r="AQ30" i="14"/>
  <c r="AR30" i="14" s="1"/>
  <c r="AQ31" i="14"/>
  <c r="AR31" i="14" s="1"/>
  <c r="AQ32" i="14"/>
  <c r="AR32" i="14" s="1"/>
  <c r="AQ33" i="14"/>
  <c r="AR33" i="14" s="1"/>
  <c r="AQ34" i="14"/>
  <c r="AR34" i="14" s="1"/>
  <c r="AJ27" i="14"/>
  <c r="AJ34" i="14"/>
  <c r="AK27" i="14"/>
  <c r="AK28" i="14"/>
  <c r="AK29" i="14"/>
  <c r="AK34" i="14"/>
  <c r="AP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AS32" i="14"/>
  <c r="AP11" i="14"/>
  <c r="AS11" i="14"/>
  <c r="AP12" i="14"/>
  <c r="AS12" i="14"/>
  <c r="AP13" i="14"/>
  <c r="AS13" i="14"/>
  <c r="AP18" i="14"/>
  <c r="AS18" i="14"/>
  <c r="AP19" i="14"/>
  <c r="AS19" i="14"/>
  <c r="AP20" i="14"/>
  <c r="AS20" i="14"/>
  <c r="AP25" i="14"/>
  <c r="AS25" i="14"/>
  <c r="AP26" i="14"/>
  <c r="AP27" i="14"/>
  <c r="AP32" i="14"/>
  <c r="AP33" i="14"/>
  <c r="AP34" i="14"/>
  <c r="AS10" i="14"/>
  <c r="AP10" i="14"/>
  <c r="AP17" i="14"/>
  <c r="AP24" i="14"/>
  <c r="AP31" i="14"/>
  <c r="AS9" i="14"/>
  <c r="AP9" i="14"/>
  <c r="AS16" i="14"/>
  <c r="AP16" i="14"/>
  <c r="AP23" i="14"/>
  <c r="AP30" i="14"/>
  <c r="BD4" i="14"/>
  <c r="BD5" i="14"/>
  <c r="BD6" i="14"/>
  <c r="BD7" i="14"/>
  <c r="BD8" i="14"/>
  <c r="BD9" i="14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D28" i="14"/>
  <c r="BD29" i="14"/>
  <c r="BD30" i="14"/>
  <c r="BD31" i="14"/>
  <c r="BD32" i="14"/>
  <c r="BD33" i="14"/>
  <c r="BD34" i="14"/>
  <c r="AS17" i="14"/>
  <c r="AP8" i="14"/>
  <c r="BE10" i="14"/>
  <c r="BE11" i="14"/>
  <c r="BE21" i="14"/>
  <c r="BE27" i="14"/>
  <c r="BE29" i="14"/>
  <c r="BE30" i="14"/>
  <c r="BE31" i="14"/>
  <c r="U11" i="14"/>
  <c r="V11" i="14"/>
  <c r="V25" i="14"/>
  <c r="U32" i="14"/>
  <c r="AS34" i="14"/>
  <c r="AJ28" i="14"/>
  <c r="AJ29" i="14"/>
  <c r="AS33" i="14"/>
  <c r="AS31" i="14"/>
  <c r="AS30" i="14"/>
  <c r="AS29" i="14"/>
  <c r="AP29" i="14"/>
  <c r="AS28" i="14"/>
  <c r="AP28" i="14"/>
  <c r="AS27" i="14"/>
  <c r="AS26" i="14"/>
  <c r="AS24" i="14"/>
  <c r="AS23" i="14"/>
  <c r="AS22" i="14"/>
  <c r="AP22" i="14"/>
  <c r="AS21" i="14"/>
  <c r="AP21" i="14"/>
  <c r="AS15" i="14"/>
  <c r="AP15" i="14"/>
  <c r="AS14" i="14"/>
  <c r="AP14" i="14"/>
  <c r="AP7" i="14"/>
  <c r="BD4" i="7"/>
  <c r="BD5" i="7"/>
  <c r="BD6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28" i="7"/>
  <c r="BD29" i="7"/>
  <c r="BD30" i="7"/>
  <c r="BD31" i="7"/>
  <c r="BD32" i="7"/>
  <c r="BD33" i="7"/>
  <c r="BD4" i="6"/>
  <c r="BD5" i="6"/>
  <c r="BD6" i="6"/>
  <c r="BD7" i="6"/>
  <c r="BD8" i="6"/>
  <c r="BD9" i="6"/>
  <c r="BD10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4" i="5"/>
  <c r="BD5" i="5"/>
  <c r="BD6" i="5"/>
  <c r="BD7" i="5"/>
  <c r="BD8" i="5"/>
  <c r="BD9" i="5"/>
  <c r="BD10" i="5"/>
  <c r="BD11" i="5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AI5" i="4"/>
  <c r="AJ5" i="4"/>
  <c r="AK5" i="4"/>
  <c r="AI6" i="4"/>
  <c r="AJ6" i="4"/>
  <c r="AK6" i="4"/>
  <c r="AI7" i="4"/>
  <c r="AJ7" i="4"/>
  <c r="AK7" i="4"/>
  <c r="AI8" i="4"/>
  <c r="AJ8" i="4"/>
  <c r="AK8" i="4"/>
  <c r="AI9" i="4"/>
  <c r="AJ9" i="4"/>
  <c r="AK9" i="4"/>
  <c r="AI10" i="4"/>
  <c r="AJ10" i="4"/>
  <c r="AK10" i="4"/>
  <c r="AI11" i="4"/>
  <c r="AJ11" i="4"/>
  <c r="AK11" i="4"/>
  <c r="AI12" i="4"/>
  <c r="AJ12" i="4"/>
  <c r="AK12" i="4"/>
  <c r="AI13" i="4"/>
  <c r="AJ13" i="4"/>
  <c r="AK13" i="4"/>
  <c r="AI14" i="4"/>
  <c r="AJ14" i="4"/>
  <c r="AK14" i="4"/>
  <c r="AI15" i="4"/>
  <c r="AJ15" i="4"/>
  <c r="AK15" i="4"/>
  <c r="AI16" i="4"/>
  <c r="AJ16" i="4"/>
  <c r="AK16" i="4"/>
  <c r="AI17" i="4"/>
  <c r="AJ17" i="4"/>
  <c r="AK17" i="4"/>
  <c r="AI18" i="4"/>
  <c r="AJ18" i="4"/>
  <c r="AK18" i="4"/>
  <c r="AI19" i="4"/>
  <c r="AJ19" i="4"/>
  <c r="AK19" i="4"/>
  <c r="AI20" i="4"/>
  <c r="AJ20" i="4"/>
  <c r="AK20" i="4"/>
  <c r="AI21" i="4"/>
  <c r="AJ21" i="4"/>
  <c r="AK21" i="4"/>
  <c r="AI22" i="4"/>
  <c r="AJ22" i="4"/>
  <c r="AK22" i="4"/>
  <c r="AI23" i="4"/>
  <c r="AJ23" i="4"/>
  <c r="AK23" i="4"/>
  <c r="AI24" i="4"/>
  <c r="AJ24" i="4"/>
  <c r="AK24" i="4"/>
  <c r="AI25" i="4"/>
  <c r="AJ25" i="4"/>
  <c r="AK25" i="4"/>
  <c r="AI26" i="4"/>
  <c r="AJ26" i="4"/>
  <c r="AK26" i="4"/>
  <c r="AI27" i="4"/>
  <c r="AJ27" i="4"/>
  <c r="AK27" i="4"/>
  <c r="AI28" i="4"/>
  <c r="AJ28" i="4"/>
  <c r="AK28" i="4"/>
  <c r="AI29" i="4"/>
  <c r="AJ29" i="4"/>
  <c r="AK29" i="4"/>
  <c r="AI30" i="4"/>
  <c r="AJ30" i="4"/>
  <c r="AK30" i="4"/>
  <c r="AI31" i="4"/>
  <c r="AJ31" i="4"/>
  <c r="AK31" i="4"/>
  <c r="AI32" i="4"/>
  <c r="AJ32" i="4"/>
  <c r="AK32" i="4"/>
  <c r="AI4" i="4"/>
  <c r="AJ4" i="4"/>
  <c r="AK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AS32" i="4" s="1"/>
  <c r="AU33" i="4"/>
  <c r="AV33" i="4" s="1"/>
  <c r="AU34" i="4"/>
  <c r="AV34" i="4" s="1"/>
  <c r="AS6" i="4"/>
  <c r="AQ6" i="4"/>
  <c r="AR6" i="4" s="1"/>
  <c r="AS7" i="4"/>
  <c r="AQ7" i="4"/>
  <c r="AR7" i="4" s="1"/>
  <c r="AS8" i="4"/>
  <c r="AS9" i="4"/>
  <c r="AS10" i="4"/>
  <c r="AS13" i="4"/>
  <c r="AQ13" i="4"/>
  <c r="AR13" i="4" s="1"/>
  <c r="AS14" i="4"/>
  <c r="AS15" i="4"/>
  <c r="AS16" i="4"/>
  <c r="AS17" i="4"/>
  <c r="AS20" i="4"/>
  <c r="AQ20" i="4"/>
  <c r="AR20" i="4" s="1"/>
  <c r="AS21" i="4"/>
  <c r="AQ21" i="4"/>
  <c r="AR21" i="4" s="1"/>
  <c r="AS22" i="4"/>
  <c r="AS23" i="4"/>
  <c r="AS24" i="4"/>
  <c r="AS27" i="4"/>
  <c r="AQ27" i="4"/>
  <c r="AR27" i="4" s="1"/>
  <c r="AS28" i="4"/>
  <c r="AS29" i="4"/>
  <c r="AS30" i="4"/>
  <c r="AS31" i="4"/>
  <c r="AQ31" i="4"/>
  <c r="AR31" i="4" s="1"/>
  <c r="AY5" i="4"/>
  <c r="AY6" i="4"/>
  <c r="AY7" i="4"/>
  <c r="AY8" i="4"/>
  <c r="AY9" i="4"/>
  <c r="AY10" i="4"/>
  <c r="AY11" i="4"/>
  <c r="AY12" i="4"/>
  <c r="AY13" i="4"/>
  <c r="AY14" i="4"/>
  <c r="AY15" i="4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4" i="4"/>
  <c r="AX5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4" i="4"/>
  <c r="AS5" i="4"/>
  <c r="AQ5" i="4"/>
  <c r="AR5" i="4" s="1"/>
  <c r="AP5" i="4"/>
  <c r="AP8" i="4"/>
  <c r="AP10" i="4"/>
  <c r="AS11" i="4"/>
  <c r="AS12" i="4"/>
  <c r="AQ12" i="4"/>
  <c r="AR12" i="4" s="1"/>
  <c r="AP12" i="4"/>
  <c r="AP17" i="4"/>
  <c r="AP22" i="4"/>
  <c r="AS25" i="4"/>
  <c r="AQ25" i="4"/>
  <c r="AR25" i="4" s="1"/>
  <c r="AP25" i="4"/>
  <c r="AS26" i="4"/>
  <c r="AQ26" i="4"/>
  <c r="AR26" i="4" s="1"/>
  <c r="AP26" i="4"/>
  <c r="AP31" i="4"/>
  <c r="AS4" i="4"/>
  <c r="J4" i="4"/>
  <c r="AQ18" i="4"/>
  <c r="AR18" i="4" s="1"/>
  <c r="AQ19" i="4"/>
  <c r="AR19" i="4" s="1"/>
  <c r="AQ32" i="4"/>
  <c r="AR32" i="4" s="1"/>
  <c r="AP14" i="4"/>
  <c r="Q33" i="4"/>
  <c r="R33" i="4" s="1"/>
  <c r="S33" i="4" s="1"/>
  <c r="T33" i="4" s="1"/>
  <c r="Q34" i="4"/>
  <c r="R34" i="4" s="1"/>
  <c r="S34" i="4" s="1"/>
  <c r="T34" i="4" s="1"/>
  <c r="AP6" i="4"/>
  <c r="AP7" i="4"/>
  <c r="AP13" i="4"/>
  <c r="AS18" i="4"/>
  <c r="AP18" i="4"/>
  <c r="AS19" i="4"/>
  <c r="AP19" i="4"/>
  <c r="M33" i="4"/>
  <c r="N33" i="4" s="1"/>
  <c r="M34" i="4"/>
  <c r="N34" i="4" s="1"/>
  <c r="AP32" i="4"/>
  <c r="BS32" i="4" s="1"/>
  <c r="AP20" i="4"/>
  <c r="AP27" i="4"/>
  <c r="BM33" i="4"/>
  <c r="BN33" i="4"/>
  <c r="BO33" i="4"/>
  <c r="BP33" i="4"/>
  <c r="BQ33" i="4"/>
  <c r="BR33" i="4"/>
  <c r="BS33" i="4"/>
  <c r="BT33" i="4"/>
  <c r="BU33" i="4"/>
  <c r="BM34" i="4"/>
  <c r="BN34" i="4"/>
  <c r="BO34" i="4"/>
  <c r="BP34" i="4"/>
  <c r="BQ34" i="4"/>
  <c r="BR34" i="4"/>
  <c r="BS34" i="4"/>
  <c r="BT34" i="4"/>
  <c r="BU34" i="4"/>
  <c r="BL33" i="4"/>
  <c r="BL34" i="4"/>
  <c r="BJ33" i="4"/>
  <c r="BK33" i="4"/>
  <c r="BJ34" i="4"/>
  <c r="BK34" i="4"/>
  <c r="BH33" i="4"/>
  <c r="BI33" i="4"/>
  <c r="BH34" i="4"/>
  <c r="BI34" i="4"/>
  <c r="BG33" i="4"/>
  <c r="BG34" i="4"/>
  <c r="AR33" i="4"/>
  <c r="AR34" i="4"/>
  <c r="BK9" i="3"/>
  <c r="BJ13" i="3" s="1"/>
  <c r="AH5" i="2" s="1"/>
  <c r="AI6" i="2"/>
  <c r="AJ6" i="2"/>
  <c r="AK6" i="2"/>
  <c r="AI7" i="2"/>
  <c r="AJ7" i="2"/>
  <c r="AK7" i="2"/>
  <c r="AI8" i="2"/>
  <c r="AJ8" i="2"/>
  <c r="AK8" i="2"/>
  <c r="AI9" i="2"/>
  <c r="AI10" i="2"/>
  <c r="AJ10" i="2"/>
  <c r="AK10" i="2"/>
  <c r="AI11" i="2"/>
  <c r="AJ11" i="2"/>
  <c r="AK11" i="2"/>
  <c r="AI12" i="2"/>
  <c r="AJ12" i="2"/>
  <c r="AK12" i="2"/>
  <c r="AI13" i="2"/>
  <c r="AJ13" i="2"/>
  <c r="AK13" i="2"/>
  <c r="AI14" i="2"/>
  <c r="AJ14" i="2"/>
  <c r="AK14" i="2"/>
  <c r="AI15" i="2"/>
  <c r="AJ15" i="2"/>
  <c r="AK15" i="2"/>
  <c r="AI16" i="2"/>
  <c r="AJ16" i="2"/>
  <c r="AK16" i="2"/>
  <c r="AI17" i="2"/>
  <c r="AJ17" i="2"/>
  <c r="AK17" i="2"/>
  <c r="AI18" i="2"/>
  <c r="AJ18" i="2"/>
  <c r="AK18" i="2"/>
  <c r="AI19" i="2"/>
  <c r="AJ19" i="2"/>
  <c r="AK19" i="2"/>
  <c r="AI20" i="2"/>
  <c r="AJ20" i="2"/>
  <c r="AK20" i="2"/>
  <c r="AI21" i="2"/>
  <c r="AJ21" i="2"/>
  <c r="AK21" i="2"/>
  <c r="AI22" i="2"/>
  <c r="AJ22" i="2"/>
  <c r="AK22" i="2"/>
  <c r="AI23" i="2"/>
  <c r="AJ23" i="2"/>
  <c r="AK23" i="2"/>
  <c r="AI24" i="2"/>
  <c r="AJ24" i="2"/>
  <c r="AK24" i="2"/>
  <c r="AI25" i="2"/>
  <c r="AJ25" i="2"/>
  <c r="AK25" i="2"/>
  <c r="AI26" i="2"/>
  <c r="AJ26" i="2"/>
  <c r="AK26" i="2"/>
  <c r="AI27" i="2"/>
  <c r="AJ27" i="2"/>
  <c r="AK27" i="2"/>
  <c r="AI28" i="2"/>
  <c r="AJ28" i="2"/>
  <c r="AK28" i="2"/>
  <c r="AI29" i="2"/>
  <c r="AJ29" i="2"/>
  <c r="AK29" i="2"/>
  <c r="AI30" i="2"/>
  <c r="AJ30" i="2"/>
  <c r="AK30" i="2"/>
  <c r="AI31" i="2"/>
  <c r="AJ31" i="2"/>
  <c r="AK31" i="2"/>
  <c r="AI32" i="2"/>
  <c r="AJ32" i="2"/>
  <c r="AK32" i="2"/>
  <c r="AI33" i="2"/>
  <c r="AJ33" i="2"/>
  <c r="AK33" i="2"/>
  <c r="AI34" i="2"/>
  <c r="AJ34" i="2"/>
  <c r="AK34" i="2"/>
  <c r="J4" i="2"/>
  <c r="AS4" i="2" s="1"/>
  <c r="AS9" i="2"/>
  <c r="AQ9" i="2"/>
  <c r="AR9" i="2" s="1"/>
  <c r="AP9" i="2"/>
  <c r="AS10" i="2"/>
  <c r="AS12" i="2"/>
  <c r="AS13" i="2"/>
  <c r="AS16" i="2"/>
  <c r="AQ16" i="2"/>
  <c r="AR16" i="2" s="1"/>
  <c r="AS17" i="2"/>
  <c r="AS18" i="2"/>
  <c r="AS19" i="2"/>
  <c r="AS20" i="2"/>
  <c r="AS23" i="2"/>
  <c r="AQ23" i="2"/>
  <c r="AR23" i="2" s="1"/>
  <c r="AS24" i="2"/>
  <c r="AQ24" i="2"/>
  <c r="AR24" i="2" s="1"/>
  <c r="AS25" i="2"/>
  <c r="AS26" i="2"/>
  <c r="AS27" i="2"/>
  <c r="AS30" i="2"/>
  <c r="AQ30" i="2"/>
  <c r="AR30" i="2" s="1"/>
  <c r="AS31" i="2"/>
  <c r="AS32" i="2"/>
  <c r="AS33" i="2"/>
  <c r="AS34" i="2"/>
  <c r="AQ34" i="2"/>
  <c r="AR34" i="2" s="1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4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4" i="2"/>
  <c r="AP5" i="2"/>
  <c r="AP6" i="2"/>
  <c r="AP7" i="2"/>
  <c r="AP10" i="2"/>
  <c r="AP11" i="2"/>
  <c r="AP13" i="2"/>
  <c r="AS14" i="2"/>
  <c r="AS15" i="2"/>
  <c r="AQ15" i="2"/>
  <c r="AR15" i="2" s="1"/>
  <c r="AP15" i="2"/>
  <c r="AP20" i="2"/>
  <c r="AS21" i="2"/>
  <c r="AQ21" i="2"/>
  <c r="AR21" i="2" s="1"/>
  <c r="AP21" i="2"/>
  <c r="AS22" i="2"/>
  <c r="AQ22" i="2"/>
  <c r="AR22" i="2" s="1"/>
  <c r="AP22" i="2"/>
  <c r="AP25" i="2"/>
  <c r="AP27" i="2"/>
  <c r="AS28" i="2"/>
  <c r="AS29" i="2"/>
  <c r="AQ29" i="2"/>
  <c r="AR29" i="2" s="1"/>
  <c r="AP29" i="2"/>
  <c r="AP34" i="2"/>
  <c r="AQ4" i="2"/>
  <c r="AR4" i="2" s="1"/>
  <c r="AK9" i="2"/>
  <c r="AK4" i="2"/>
  <c r="AP8" i="2"/>
  <c r="AP16" i="2"/>
  <c r="AP17" i="2"/>
  <c r="AP30" i="2"/>
  <c r="AP31" i="2"/>
  <c r="AP4" i="2"/>
  <c r="AP23" i="2"/>
  <c r="AP24" i="2"/>
  <c r="AJ9" i="2"/>
  <c r="CN9" i="3"/>
  <c r="CN13" i="3" s="1"/>
  <c r="AI5" i="9"/>
  <c r="AJ5" i="9"/>
  <c r="AK5" i="9"/>
  <c r="AI6" i="9"/>
  <c r="AJ6" i="9"/>
  <c r="AK6" i="9"/>
  <c r="AI7" i="9"/>
  <c r="AJ7" i="9"/>
  <c r="AK7" i="9"/>
  <c r="AI8" i="9"/>
  <c r="AJ8" i="9"/>
  <c r="AK8" i="9"/>
  <c r="AI9" i="9"/>
  <c r="AJ9" i="9"/>
  <c r="AK9" i="9"/>
  <c r="AI10" i="9"/>
  <c r="AJ10" i="9"/>
  <c r="AK10" i="9"/>
  <c r="AI11" i="9"/>
  <c r="AJ11" i="9"/>
  <c r="AK11" i="9"/>
  <c r="AI12" i="9"/>
  <c r="AJ12" i="9"/>
  <c r="AK12" i="9"/>
  <c r="AI13" i="9"/>
  <c r="AJ13" i="9"/>
  <c r="AK13" i="9"/>
  <c r="AI14" i="9"/>
  <c r="AJ14" i="9"/>
  <c r="AK14" i="9"/>
  <c r="AI15" i="9"/>
  <c r="AJ15" i="9"/>
  <c r="AK15" i="9"/>
  <c r="AI16" i="9"/>
  <c r="AJ16" i="9"/>
  <c r="AK16" i="9"/>
  <c r="AI17" i="9"/>
  <c r="AJ17" i="9"/>
  <c r="AK17" i="9"/>
  <c r="AI18" i="9"/>
  <c r="AJ18" i="9"/>
  <c r="AK18" i="9"/>
  <c r="AI19" i="9"/>
  <c r="AJ19" i="9"/>
  <c r="AK19" i="9"/>
  <c r="AI20" i="9"/>
  <c r="AJ20" i="9"/>
  <c r="AK20" i="9"/>
  <c r="AI21" i="9"/>
  <c r="AJ21" i="9"/>
  <c r="AK21" i="9"/>
  <c r="AI22" i="9"/>
  <c r="AJ22" i="9"/>
  <c r="AK22" i="9"/>
  <c r="AI23" i="9"/>
  <c r="AJ23" i="9"/>
  <c r="AK23" i="9"/>
  <c r="AI24" i="9"/>
  <c r="AJ24" i="9"/>
  <c r="AK24" i="9"/>
  <c r="AI25" i="9"/>
  <c r="AJ25" i="9"/>
  <c r="AK25" i="9"/>
  <c r="AI26" i="9"/>
  <c r="AJ26" i="9"/>
  <c r="AK26" i="9"/>
  <c r="AI27" i="9"/>
  <c r="AJ27" i="9"/>
  <c r="AK27" i="9"/>
  <c r="AI28" i="9"/>
  <c r="AJ28" i="9"/>
  <c r="AK28" i="9"/>
  <c r="AI29" i="9"/>
  <c r="AJ29" i="9"/>
  <c r="AK29" i="9"/>
  <c r="AI30" i="9"/>
  <c r="AJ30" i="9"/>
  <c r="AK30" i="9"/>
  <c r="AI31" i="9"/>
  <c r="AJ31" i="9"/>
  <c r="AK31" i="9"/>
  <c r="AI32" i="9"/>
  <c r="AJ32" i="9"/>
  <c r="AK32" i="9"/>
  <c r="AI33" i="9"/>
  <c r="AJ33" i="9"/>
  <c r="AK33" i="9"/>
  <c r="AI34" i="9"/>
  <c r="AJ34" i="9"/>
  <c r="AK34" i="9"/>
  <c r="AI4" i="9"/>
  <c r="AJ4" i="9"/>
  <c r="AK4" i="9"/>
  <c r="J5" i="9"/>
  <c r="J4" i="9"/>
  <c r="AX4" i="9"/>
  <c r="AX5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X19" i="9"/>
  <c r="AX20" i="9"/>
  <c r="AX21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AX34" i="9"/>
  <c r="AY5" i="9"/>
  <c r="AS5" i="9"/>
  <c r="AQ5" i="9"/>
  <c r="AR5" i="9" s="1"/>
  <c r="AY6" i="9"/>
  <c r="AS6" i="9"/>
  <c r="AQ6" i="9"/>
  <c r="AR6" i="9" s="1"/>
  <c r="AY7" i="9"/>
  <c r="AS7" i="9"/>
  <c r="AQ7" i="9"/>
  <c r="AR7" i="9" s="1"/>
  <c r="AP7" i="9"/>
  <c r="AY8" i="9"/>
  <c r="AY9" i="9"/>
  <c r="AY10" i="9"/>
  <c r="AY11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P32" i="9"/>
  <c r="AY33" i="9"/>
  <c r="AS33" i="9"/>
  <c r="AQ33" i="9"/>
  <c r="AR33" i="9" s="1"/>
  <c r="AY34" i="9"/>
  <c r="AS4" i="9"/>
  <c r="AQ4" i="9"/>
  <c r="AR4" i="9" s="1"/>
  <c r="AY4" i="9"/>
  <c r="AP6" i="9"/>
  <c r="AS8" i="9"/>
  <c r="AQ8" i="9"/>
  <c r="AR8" i="9" s="1"/>
  <c r="AP8" i="9"/>
  <c r="AS9" i="9"/>
  <c r="AQ9" i="9"/>
  <c r="AR9" i="9" s="1"/>
  <c r="AP9" i="9"/>
  <c r="AS12" i="9"/>
  <c r="AQ12" i="9"/>
  <c r="AR12" i="9" s="1"/>
  <c r="AP12" i="9"/>
  <c r="AS13" i="9"/>
  <c r="AQ13" i="9"/>
  <c r="AR13" i="9" s="1"/>
  <c r="AP13" i="9"/>
  <c r="AQ10" i="9"/>
  <c r="AR10" i="9" s="1"/>
  <c r="AQ11" i="9"/>
  <c r="AR11" i="9" s="1"/>
  <c r="AQ14" i="9"/>
  <c r="AR14" i="9" s="1"/>
  <c r="AQ15" i="9"/>
  <c r="AQ16" i="9"/>
  <c r="AR16" i="9" s="1"/>
  <c r="AQ17" i="9"/>
  <c r="AR17" i="9" s="1"/>
  <c r="AQ18" i="9"/>
  <c r="AR18" i="9" s="1"/>
  <c r="AQ19" i="9"/>
  <c r="AR19" i="9" s="1"/>
  <c r="AQ20" i="9"/>
  <c r="AR20" i="9" s="1"/>
  <c r="AQ21" i="9"/>
  <c r="AR21" i="9" s="1"/>
  <c r="AQ22" i="9"/>
  <c r="AR22" i="9" s="1"/>
  <c r="AQ23" i="9"/>
  <c r="AR23" i="9" s="1"/>
  <c r="AQ24" i="9"/>
  <c r="AR24" i="9" s="1"/>
  <c r="AQ25" i="9"/>
  <c r="AR25" i="9" s="1"/>
  <c r="AQ26" i="9"/>
  <c r="AR26" i="9" s="1"/>
  <c r="AQ27" i="9"/>
  <c r="AR27" i="9" s="1"/>
  <c r="AQ34" i="9"/>
  <c r="AR34" i="9" s="1"/>
  <c r="M13" i="9"/>
  <c r="N13" i="9" s="1"/>
  <c r="M21" i="9"/>
  <c r="N21" i="9" s="1"/>
  <c r="AP4" i="9"/>
  <c r="AP5" i="9"/>
  <c r="AP10" i="9"/>
  <c r="AS10" i="9"/>
  <c r="AP11" i="9"/>
  <c r="AS11" i="9"/>
  <c r="AP17" i="9"/>
  <c r="AS17" i="9"/>
  <c r="AP18" i="9"/>
  <c r="AS18" i="9"/>
  <c r="AP19" i="9"/>
  <c r="AS19" i="9"/>
  <c r="AP24" i="9"/>
  <c r="AS24" i="9"/>
  <c r="AP25" i="9"/>
  <c r="AS25" i="9"/>
  <c r="AP26" i="9"/>
  <c r="AS26" i="9"/>
  <c r="AP31" i="9"/>
  <c r="AP33" i="9"/>
  <c r="AP16" i="9"/>
  <c r="AS23" i="9"/>
  <c r="AP23" i="9"/>
  <c r="AS15" i="9"/>
  <c r="AP15" i="9"/>
  <c r="AP29" i="9"/>
  <c r="AP22" i="9"/>
  <c r="BE5" i="9"/>
  <c r="BE7" i="9"/>
  <c r="BE9" i="9"/>
  <c r="BE12" i="9"/>
  <c r="BE13" i="9"/>
  <c r="BE15" i="9"/>
  <c r="BE19" i="9"/>
  <c r="BE21" i="9"/>
  <c r="BE22" i="9"/>
  <c r="BE23" i="9"/>
  <c r="BE24" i="9"/>
  <c r="BE25" i="9"/>
  <c r="BE26" i="9"/>
  <c r="BE28" i="9"/>
  <c r="BE31" i="9"/>
  <c r="BE32" i="9"/>
  <c r="BE34" i="9"/>
  <c r="V27" i="9"/>
  <c r="V28" i="9"/>
  <c r="U31" i="9"/>
  <c r="V31" i="9" s="1"/>
  <c r="AP34" i="9"/>
  <c r="AS34" i="9"/>
  <c r="AP28" i="9"/>
  <c r="AS27" i="9"/>
  <c r="AP27" i="9"/>
  <c r="U13" i="9"/>
  <c r="V13" i="9"/>
  <c r="AP14" i="9"/>
  <c r="AS14" i="9"/>
  <c r="U14" i="9"/>
  <c r="V14" i="9"/>
  <c r="AP20" i="9"/>
  <c r="AS20" i="9"/>
  <c r="AP21" i="9"/>
  <c r="AS21" i="9"/>
  <c r="U21" i="9"/>
  <c r="V21" i="9"/>
  <c r="AS22" i="9"/>
  <c r="U7" i="9"/>
  <c r="CI9" i="3"/>
  <c r="AI5" i="10"/>
  <c r="AJ5" i="10"/>
  <c r="AK5" i="10"/>
  <c r="AI6" i="10"/>
  <c r="AJ6" i="10"/>
  <c r="AK6" i="10"/>
  <c r="AI7" i="10"/>
  <c r="AJ7" i="10"/>
  <c r="AK7" i="10"/>
  <c r="AJ8" i="10"/>
  <c r="AI8" i="10"/>
  <c r="AK8" i="10"/>
  <c r="AI9" i="10"/>
  <c r="AI10" i="10"/>
  <c r="AJ10" i="10"/>
  <c r="AK10" i="10"/>
  <c r="AI11" i="10"/>
  <c r="AJ11" i="10"/>
  <c r="AK11" i="10"/>
  <c r="AI12" i="10"/>
  <c r="AJ12" i="10"/>
  <c r="AK12" i="10"/>
  <c r="AI13" i="10"/>
  <c r="AJ13" i="10"/>
  <c r="AK13" i="10"/>
  <c r="AB22" i="3"/>
  <c r="AI14" i="10" s="1"/>
  <c r="AJ14" i="10"/>
  <c r="AK14" i="10"/>
  <c r="AB23" i="3"/>
  <c r="AI15" i="10" s="1"/>
  <c r="AJ15" i="10"/>
  <c r="AK15" i="10"/>
  <c r="AI16" i="10"/>
  <c r="AJ16" i="10"/>
  <c r="AK16" i="10"/>
  <c r="AI17" i="10"/>
  <c r="AJ17" i="10"/>
  <c r="AK17" i="10"/>
  <c r="AI18" i="10"/>
  <c r="AJ18" i="10"/>
  <c r="AK18" i="10"/>
  <c r="AI19" i="10"/>
  <c r="AJ19" i="10"/>
  <c r="AK19" i="10"/>
  <c r="AI20" i="10"/>
  <c r="AJ20" i="10"/>
  <c r="AK20" i="10"/>
  <c r="AI21" i="10"/>
  <c r="AJ21" i="10"/>
  <c r="AK21" i="10"/>
  <c r="AI22" i="10"/>
  <c r="AJ22" i="10"/>
  <c r="AK22" i="10"/>
  <c r="AI23" i="10"/>
  <c r="AJ23" i="10"/>
  <c r="AK23" i="10"/>
  <c r="AI24" i="10"/>
  <c r="AJ24" i="10"/>
  <c r="AK24" i="10"/>
  <c r="AI25" i="10"/>
  <c r="AJ25" i="10"/>
  <c r="AK25" i="10"/>
  <c r="AI26" i="10"/>
  <c r="AJ26" i="10"/>
  <c r="AK26" i="10"/>
  <c r="AI27" i="10"/>
  <c r="AJ27" i="10"/>
  <c r="AK27" i="10"/>
  <c r="AI28" i="10"/>
  <c r="AJ28" i="10"/>
  <c r="AK28" i="10"/>
  <c r="AI29" i="10"/>
  <c r="AJ29" i="10"/>
  <c r="AK29" i="10"/>
  <c r="AI30" i="10"/>
  <c r="AJ30" i="10"/>
  <c r="AK30" i="10"/>
  <c r="AI31" i="10"/>
  <c r="AJ31" i="10"/>
  <c r="AK31" i="10"/>
  <c r="AI32" i="10"/>
  <c r="AJ32" i="10"/>
  <c r="AK32" i="10"/>
  <c r="AI33" i="10"/>
  <c r="AJ33" i="10"/>
  <c r="AK33" i="10"/>
  <c r="AB12" i="3"/>
  <c r="AI4" i="10" s="1"/>
  <c r="AJ4" i="10"/>
  <c r="AK4" i="10"/>
  <c r="J7" i="10"/>
  <c r="J8" i="10"/>
  <c r="J9" i="10"/>
  <c r="J14" i="10"/>
  <c r="J15" i="10"/>
  <c r="J21" i="10"/>
  <c r="J22" i="10"/>
  <c r="J27" i="10"/>
  <c r="J28" i="10"/>
  <c r="J29" i="10"/>
  <c r="J30" i="10"/>
  <c r="J31" i="10"/>
  <c r="J32" i="10"/>
  <c r="J33" i="10"/>
  <c r="AX4" i="10"/>
  <c r="AX5" i="10"/>
  <c r="AX6" i="10"/>
  <c r="AX7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Y5" i="10"/>
  <c r="AY6" i="10"/>
  <c r="AY7" i="10"/>
  <c r="AS7" i="10"/>
  <c r="AY8" i="10"/>
  <c r="AS8" i="10"/>
  <c r="AY9" i="10"/>
  <c r="AS9" i="10"/>
  <c r="AQ9" i="10"/>
  <c r="AR9" i="10" s="1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S21" i="10"/>
  <c r="AY22" i="10"/>
  <c r="AS22" i="10"/>
  <c r="AY23" i="10"/>
  <c r="AY24" i="10"/>
  <c r="AY25" i="10"/>
  <c r="AY26" i="10"/>
  <c r="AP26" i="10"/>
  <c r="AY27" i="10"/>
  <c r="AS27" i="10"/>
  <c r="AY28" i="10"/>
  <c r="AS28" i="10"/>
  <c r="AY29" i="10"/>
  <c r="AY30" i="10"/>
  <c r="AS30" i="10"/>
  <c r="AY31" i="10"/>
  <c r="AY32" i="10"/>
  <c r="AY33" i="10"/>
  <c r="AS33" i="10"/>
  <c r="AQ33" i="10"/>
  <c r="AR33" i="10" s="1"/>
  <c r="AY4" i="10"/>
  <c r="AJ9" i="10"/>
  <c r="AK9" i="10"/>
  <c r="AP9" i="10"/>
  <c r="AP11" i="10"/>
  <c r="AS14" i="10"/>
  <c r="AP14" i="10"/>
  <c r="AS15" i="10"/>
  <c r="AP16" i="10"/>
  <c r="AP17" i="10"/>
  <c r="AP18" i="10"/>
  <c r="AP24" i="10"/>
  <c r="AP28" i="10"/>
  <c r="AS29" i="10"/>
  <c r="AS32" i="10"/>
  <c r="AQ32" i="10"/>
  <c r="AR32" i="10" s="1"/>
  <c r="AP32" i="10"/>
  <c r="AP4" i="10"/>
  <c r="Q34" i="10"/>
  <c r="R34" i="10" s="1"/>
  <c r="S34" i="10" s="1"/>
  <c r="T34" i="10" s="1"/>
  <c r="M34" i="10"/>
  <c r="N34" i="10" s="1"/>
  <c r="AU34" i="10"/>
  <c r="AV34" i="10" s="1"/>
  <c r="AP5" i="10"/>
  <c r="AP6" i="10"/>
  <c r="AP12" i="10"/>
  <c r="AP19" i="10"/>
  <c r="AP20" i="10"/>
  <c r="AP33" i="10"/>
  <c r="BM34" i="10"/>
  <c r="BN34" i="10"/>
  <c r="BO34" i="10"/>
  <c r="BP34" i="10"/>
  <c r="BQ34" i="10"/>
  <c r="BR34" i="10"/>
  <c r="BS34" i="10"/>
  <c r="BT34" i="10"/>
  <c r="BU34" i="10"/>
  <c r="AP25" i="10"/>
  <c r="BL34" i="10"/>
  <c r="BJ34" i="10"/>
  <c r="BK34" i="10"/>
  <c r="AS31" i="10"/>
  <c r="BH34" i="10"/>
  <c r="BI34" i="10"/>
  <c r="BG34" i="10"/>
  <c r="AR34" i="10"/>
  <c r="BE7" i="10"/>
  <c r="BE9" i="10"/>
  <c r="BE10" i="10"/>
  <c r="BE13" i="10"/>
  <c r="BE14" i="10"/>
  <c r="BE15" i="10"/>
  <c r="BE16" i="10"/>
  <c r="BE19" i="10"/>
  <c r="BE23" i="10"/>
  <c r="BE26" i="10"/>
  <c r="BE34" i="10"/>
  <c r="BM5" i="3"/>
  <c r="AQ26" i="12" s="1"/>
  <c r="AR26" i="12" s="1"/>
  <c r="BM6" i="3"/>
  <c r="AQ23" i="4" s="1"/>
  <c r="AR23" i="4" s="1"/>
  <c r="BM7" i="3"/>
  <c r="AQ7" i="12" s="1"/>
  <c r="AR7" i="12" s="1"/>
  <c r="BM8" i="3"/>
  <c r="AQ26" i="8" s="1"/>
  <c r="AR26" i="8" s="1"/>
  <c r="BM4" i="3"/>
  <c r="AQ11" i="12" s="1"/>
  <c r="AR11" i="12" s="1"/>
  <c r="BK5" i="3"/>
  <c r="AP26" i="12" s="1"/>
  <c r="BK6" i="3"/>
  <c r="AP20" i="12" s="1"/>
  <c r="BK7" i="3"/>
  <c r="AP24" i="4" s="1"/>
  <c r="BK8" i="3"/>
  <c r="AP8" i="12" s="1"/>
  <c r="BK4" i="3"/>
  <c r="AP11" i="12" s="1"/>
  <c r="AP1" i="3"/>
  <c r="DH9" i="3"/>
  <c r="DH41" i="3" s="1"/>
  <c r="AZ41" i="3" s="1"/>
  <c r="DC9" i="3"/>
  <c r="DC19" i="3" s="1"/>
  <c r="CX9" i="3"/>
  <c r="CX41" i="3" s="1"/>
  <c r="AP41" i="3" s="1"/>
  <c r="CD9" i="3"/>
  <c r="CD19" i="3" s="1"/>
  <c r="V19" i="3" s="1"/>
  <c r="BT9" i="3"/>
  <c r="BT42" i="3" s="1"/>
  <c r="AI5" i="11"/>
  <c r="AJ5" i="11"/>
  <c r="AK5" i="11"/>
  <c r="AI6" i="11"/>
  <c r="AJ6" i="11"/>
  <c r="AK6" i="11"/>
  <c r="AI7" i="11"/>
  <c r="AJ7" i="11"/>
  <c r="AK7" i="11"/>
  <c r="AI8" i="11"/>
  <c r="AJ8" i="11"/>
  <c r="AK8" i="11"/>
  <c r="AI9" i="11"/>
  <c r="AJ9" i="11"/>
  <c r="AK9" i="11"/>
  <c r="AI10" i="11"/>
  <c r="AJ10" i="11"/>
  <c r="AK10" i="11"/>
  <c r="AI11" i="11"/>
  <c r="AJ11" i="11"/>
  <c r="AK11" i="11"/>
  <c r="AI12" i="11"/>
  <c r="AJ12" i="11"/>
  <c r="AK12" i="11"/>
  <c r="AI13" i="11"/>
  <c r="AJ13" i="11"/>
  <c r="AK13" i="11"/>
  <c r="AI14" i="11"/>
  <c r="AJ14" i="11"/>
  <c r="AK14" i="11"/>
  <c r="AI15" i="11"/>
  <c r="AJ15" i="11"/>
  <c r="AK15" i="11"/>
  <c r="AI16" i="11"/>
  <c r="AJ16" i="11"/>
  <c r="AK16" i="11"/>
  <c r="AI17" i="11"/>
  <c r="AJ17" i="11"/>
  <c r="AK17" i="11"/>
  <c r="AI18" i="11"/>
  <c r="AJ18" i="11"/>
  <c r="AK18" i="11"/>
  <c r="AI19" i="11"/>
  <c r="AJ19" i="11"/>
  <c r="AK19" i="11"/>
  <c r="AI20" i="11"/>
  <c r="AJ20" i="11"/>
  <c r="AK20" i="11"/>
  <c r="AI21" i="11"/>
  <c r="AJ21" i="11"/>
  <c r="AK21" i="11"/>
  <c r="AI22" i="11"/>
  <c r="AJ22" i="11"/>
  <c r="AK22" i="11"/>
  <c r="AI23" i="11"/>
  <c r="AJ23" i="11"/>
  <c r="AK23" i="11"/>
  <c r="AI24" i="11"/>
  <c r="AJ24" i="11"/>
  <c r="AK24" i="11"/>
  <c r="AI25" i="11"/>
  <c r="AJ25" i="11"/>
  <c r="AK25" i="11"/>
  <c r="AI26" i="11"/>
  <c r="AJ26" i="11"/>
  <c r="AK26" i="11"/>
  <c r="AI27" i="11"/>
  <c r="AJ27" i="11"/>
  <c r="AK27" i="11"/>
  <c r="AI28" i="11"/>
  <c r="AJ28" i="11"/>
  <c r="AK28" i="11"/>
  <c r="AI29" i="11"/>
  <c r="AJ29" i="11"/>
  <c r="AK29" i="11"/>
  <c r="AI30" i="11"/>
  <c r="AJ30" i="11"/>
  <c r="AK30" i="11"/>
  <c r="AI31" i="11"/>
  <c r="AJ31" i="11"/>
  <c r="AK31" i="11"/>
  <c r="AI32" i="11"/>
  <c r="AJ32" i="11"/>
  <c r="AK32" i="11"/>
  <c r="AI33" i="11"/>
  <c r="AJ33" i="11"/>
  <c r="AK33" i="11"/>
  <c r="AI34" i="11"/>
  <c r="AJ34" i="11"/>
  <c r="AK34" i="11"/>
  <c r="AI4" i="11"/>
  <c r="AQ5" i="11"/>
  <c r="AR5" i="11" s="1"/>
  <c r="AQ7" i="11"/>
  <c r="AR7" i="11" s="1"/>
  <c r="AQ8" i="11"/>
  <c r="AR8" i="11" s="1"/>
  <c r="AQ9" i="11"/>
  <c r="AR9" i="11" s="1"/>
  <c r="AQ10" i="11"/>
  <c r="AR10" i="11" s="1"/>
  <c r="AQ12" i="11"/>
  <c r="AR12" i="11" s="1"/>
  <c r="AQ13" i="11"/>
  <c r="AR13" i="11" s="1"/>
  <c r="AQ14" i="11"/>
  <c r="AR14" i="11" s="1"/>
  <c r="AQ15" i="11"/>
  <c r="AR15" i="11" s="1"/>
  <c r="AQ19" i="11"/>
  <c r="AR19" i="11" s="1"/>
  <c r="AQ20" i="11"/>
  <c r="AR20" i="11" s="1"/>
  <c r="AQ21" i="11"/>
  <c r="AR21" i="11" s="1"/>
  <c r="AQ22" i="11"/>
  <c r="AR22" i="11" s="1"/>
  <c r="AQ25" i="11"/>
  <c r="AR25" i="11" s="1"/>
  <c r="AQ27" i="11"/>
  <c r="AR27" i="11" s="1"/>
  <c r="AQ28" i="11"/>
  <c r="AR28" i="11" s="1"/>
  <c r="AQ29" i="11"/>
  <c r="AR29" i="11" s="1"/>
  <c r="AQ30" i="11"/>
  <c r="AR30" i="11" s="1"/>
  <c r="AQ31" i="11"/>
  <c r="AR31" i="11" s="1"/>
  <c r="AQ4" i="11"/>
  <c r="AR4" i="11" s="1"/>
  <c r="J5" i="11"/>
  <c r="J6" i="11"/>
  <c r="J7" i="11"/>
  <c r="J8" i="11"/>
  <c r="J9" i="11"/>
  <c r="AS9" i="11" s="1"/>
  <c r="J10" i="11"/>
  <c r="J11" i="11"/>
  <c r="J12" i="11"/>
  <c r="J13" i="11"/>
  <c r="J14" i="11"/>
  <c r="J15" i="11"/>
  <c r="AS15" i="11" s="1"/>
  <c r="J16" i="11"/>
  <c r="J17" i="11"/>
  <c r="J18" i="11"/>
  <c r="J19" i="11"/>
  <c r="J20" i="11"/>
  <c r="J21" i="11"/>
  <c r="J22" i="11"/>
  <c r="J23" i="11"/>
  <c r="AS23" i="11" s="1"/>
  <c r="J24" i="11"/>
  <c r="J25" i="11"/>
  <c r="J26" i="11"/>
  <c r="J27" i="11"/>
  <c r="J28" i="11"/>
  <c r="J29" i="11"/>
  <c r="J30" i="11"/>
  <c r="J31" i="11"/>
  <c r="J32" i="11"/>
  <c r="J33" i="11"/>
  <c r="J34" i="11"/>
  <c r="J4" i="11"/>
  <c r="AX4" i="11"/>
  <c r="AX5" i="11"/>
  <c r="AX6" i="11"/>
  <c r="AX7" i="11"/>
  <c r="AX8" i="1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AX34" i="11"/>
  <c r="AY5" i="11"/>
  <c r="AY6" i="11"/>
  <c r="AY7" i="11"/>
  <c r="AY8" i="11"/>
  <c r="AS8" i="11"/>
  <c r="AY9" i="11"/>
  <c r="AY10" i="11"/>
  <c r="AS10" i="11"/>
  <c r="AY11" i="11"/>
  <c r="AS11" i="11"/>
  <c r="AY12" i="11"/>
  <c r="AS12" i="11"/>
  <c r="AY13" i="11"/>
  <c r="AY14" i="11"/>
  <c r="AY15" i="11"/>
  <c r="AY16" i="11"/>
  <c r="AS16" i="11"/>
  <c r="AY17" i="11"/>
  <c r="AS17" i="11"/>
  <c r="AY18" i="11"/>
  <c r="AS18" i="11"/>
  <c r="AY19" i="11"/>
  <c r="AS19" i="11"/>
  <c r="AY20" i="11"/>
  <c r="AY21" i="11"/>
  <c r="AY22" i="11"/>
  <c r="AS22" i="11"/>
  <c r="AY23" i="11"/>
  <c r="AP23" i="11"/>
  <c r="AY24" i="11"/>
  <c r="AS24" i="11"/>
  <c r="AY25" i="11"/>
  <c r="AS25" i="11"/>
  <c r="AY26" i="11"/>
  <c r="AS26" i="11"/>
  <c r="AY27" i="11"/>
  <c r="AY28" i="11"/>
  <c r="AY29" i="11"/>
  <c r="AS29" i="11"/>
  <c r="AY30" i="11"/>
  <c r="AS30" i="11"/>
  <c r="AY31" i="11"/>
  <c r="AS31" i="11"/>
  <c r="AY32" i="11"/>
  <c r="AY33" i="11"/>
  <c r="AY34" i="11"/>
  <c r="AY4" i="11"/>
  <c r="AS5" i="11"/>
  <c r="AP5" i="11"/>
  <c r="AS6" i="11"/>
  <c r="AS7" i="11"/>
  <c r="AP7" i="11"/>
  <c r="AP11" i="11"/>
  <c r="AP12" i="11"/>
  <c r="AS13" i="11"/>
  <c r="AP13" i="11"/>
  <c r="AS14" i="11"/>
  <c r="AP14" i="11"/>
  <c r="AP17" i="11"/>
  <c r="AP19" i="11"/>
  <c r="AS20" i="11"/>
  <c r="AS21" i="11"/>
  <c r="AP21" i="11"/>
  <c r="AS32" i="11"/>
  <c r="AS33" i="11"/>
  <c r="AP33" i="11"/>
  <c r="AS34" i="11"/>
  <c r="AP34" i="11"/>
  <c r="AK4" i="11"/>
  <c r="AS4" i="11"/>
  <c r="AS28" i="11"/>
  <c r="AP8" i="11"/>
  <c r="AP9" i="11"/>
  <c r="AP15" i="11"/>
  <c r="AP16" i="11"/>
  <c r="AP22" i="11"/>
  <c r="AP24" i="11"/>
  <c r="AP27" i="11"/>
  <c r="AP28" i="11"/>
  <c r="AP29" i="11"/>
  <c r="AP30" i="11"/>
  <c r="AP4" i="11"/>
  <c r="BE6" i="11"/>
  <c r="BE8" i="11"/>
  <c r="BE15" i="11"/>
  <c r="BE19" i="11"/>
  <c r="BE4" i="11"/>
  <c r="BE17" i="11"/>
  <c r="BE25" i="11"/>
  <c r="U4" i="11"/>
  <c r="V4" i="11"/>
  <c r="AJ4" i="11"/>
  <c r="AS27" i="11"/>
  <c r="AI5" i="13"/>
  <c r="AJ5" i="13"/>
  <c r="AK5" i="13"/>
  <c r="AI6" i="13"/>
  <c r="AJ6" i="13"/>
  <c r="AK6" i="13"/>
  <c r="AI7" i="13"/>
  <c r="AJ7" i="13"/>
  <c r="AK7" i="13"/>
  <c r="AI8" i="13"/>
  <c r="AJ8" i="13"/>
  <c r="AK8" i="13"/>
  <c r="AI9" i="13"/>
  <c r="AJ9" i="13"/>
  <c r="AK9" i="13"/>
  <c r="AI10" i="13"/>
  <c r="AJ10" i="13"/>
  <c r="AK10" i="13"/>
  <c r="AI11" i="13"/>
  <c r="AJ11" i="13"/>
  <c r="AK11" i="13"/>
  <c r="AI12" i="13"/>
  <c r="AJ12" i="13"/>
  <c r="AK12" i="13"/>
  <c r="AI13" i="13"/>
  <c r="AJ13" i="13"/>
  <c r="AK13" i="13"/>
  <c r="AI14" i="13"/>
  <c r="AJ14" i="13"/>
  <c r="AK14" i="13"/>
  <c r="AI15" i="13"/>
  <c r="AJ15" i="13"/>
  <c r="AK15" i="13"/>
  <c r="AI16" i="13"/>
  <c r="AJ16" i="13"/>
  <c r="AK16" i="13"/>
  <c r="AI17" i="13"/>
  <c r="AJ17" i="13"/>
  <c r="AK17" i="13"/>
  <c r="AI18" i="13"/>
  <c r="AJ18" i="13"/>
  <c r="AK18" i="13"/>
  <c r="AI19" i="13"/>
  <c r="AJ19" i="13"/>
  <c r="AK19" i="13"/>
  <c r="AI20" i="13"/>
  <c r="AJ20" i="13"/>
  <c r="AK20" i="13"/>
  <c r="AI21" i="13"/>
  <c r="AJ21" i="13"/>
  <c r="AK21" i="13"/>
  <c r="AI22" i="13"/>
  <c r="AJ22" i="13"/>
  <c r="AK22" i="13"/>
  <c r="AI23" i="13"/>
  <c r="AJ23" i="13"/>
  <c r="AK23" i="13"/>
  <c r="AI24" i="13"/>
  <c r="AJ24" i="13"/>
  <c r="AK24" i="13"/>
  <c r="AI25" i="13"/>
  <c r="AJ25" i="13"/>
  <c r="AK25" i="13"/>
  <c r="AI26" i="13"/>
  <c r="AJ26" i="13"/>
  <c r="AK26" i="13"/>
  <c r="AI27" i="13"/>
  <c r="AJ27" i="13"/>
  <c r="AK27" i="13"/>
  <c r="AI28" i="13"/>
  <c r="AJ28" i="13"/>
  <c r="AK28" i="13"/>
  <c r="AI29" i="13"/>
  <c r="AJ29" i="13"/>
  <c r="AK29" i="13"/>
  <c r="AI30" i="13"/>
  <c r="AJ30" i="13"/>
  <c r="AK30" i="13"/>
  <c r="AI31" i="13"/>
  <c r="AJ31" i="13"/>
  <c r="AK31" i="13"/>
  <c r="AI32" i="13"/>
  <c r="AJ32" i="13"/>
  <c r="AK32" i="13"/>
  <c r="AI33" i="13"/>
  <c r="AJ33" i="13"/>
  <c r="AK33" i="13"/>
  <c r="AI34" i="13"/>
  <c r="AJ34" i="13"/>
  <c r="AK34" i="13"/>
  <c r="AI4" i="13"/>
  <c r="AJ4" i="13"/>
  <c r="AK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4" i="13"/>
  <c r="AX4" i="13"/>
  <c r="AX5" i="13"/>
  <c r="AX6" i="13"/>
  <c r="AX7" i="13"/>
  <c r="AX8" i="13"/>
  <c r="AX9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X26" i="13"/>
  <c r="AX27" i="13"/>
  <c r="AX28" i="13"/>
  <c r="AX29" i="13"/>
  <c r="AX30" i="13"/>
  <c r="AX31" i="13"/>
  <c r="AX32" i="13"/>
  <c r="AX33" i="13"/>
  <c r="AX34" i="13"/>
  <c r="AY5" i="13"/>
  <c r="AS5" i="13"/>
  <c r="AQ5" i="13"/>
  <c r="AR5" i="13" s="1"/>
  <c r="AY6" i="13"/>
  <c r="AS6" i="13"/>
  <c r="AQ6" i="13"/>
  <c r="AY7" i="13"/>
  <c r="AS7" i="13"/>
  <c r="AY8" i="13"/>
  <c r="AS8" i="13"/>
  <c r="AY9" i="13"/>
  <c r="AY10" i="13"/>
  <c r="AY11" i="13"/>
  <c r="AY12" i="13"/>
  <c r="AY13" i="13"/>
  <c r="AS13" i="13"/>
  <c r="AQ13" i="13"/>
  <c r="AR13" i="13" s="1"/>
  <c r="AY14" i="13"/>
  <c r="AS14" i="13"/>
  <c r="AY15" i="13"/>
  <c r="AS15" i="13"/>
  <c r="AQ15" i="13"/>
  <c r="AR15" i="13" s="1"/>
  <c r="AY16" i="13"/>
  <c r="AS16" i="13"/>
  <c r="AQ16" i="13"/>
  <c r="AR16" i="13" s="1"/>
  <c r="AY17" i="13"/>
  <c r="AS17" i="13"/>
  <c r="AQ17" i="13"/>
  <c r="AR17" i="13" s="1"/>
  <c r="AY18" i="13"/>
  <c r="AY19" i="13"/>
  <c r="AY20" i="13"/>
  <c r="AS20" i="13"/>
  <c r="AQ20" i="13"/>
  <c r="AR20" i="13" s="1"/>
  <c r="AY21" i="13"/>
  <c r="AS21" i="13"/>
  <c r="AQ21" i="13"/>
  <c r="AR21" i="13" s="1"/>
  <c r="AY22" i="13"/>
  <c r="AS22" i="13"/>
  <c r="AY23" i="13"/>
  <c r="AS23" i="13"/>
  <c r="AQ23" i="13"/>
  <c r="AR23" i="13" s="1"/>
  <c r="AY24" i="13"/>
  <c r="AS24" i="13"/>
  <c r="AQ24" i="13"/>
  <c r="AR24" i="13" s="1"/>
  <c r="AY25" i="13"/>
  <c r="AY26" i="13"/>
  <c r="AY27" i="13"/>
  <c r="AS27" i="13"/>
  <c r="AQ27" i="13"/>
  <c r="AR27" i="13" s="1"/>
  <c r="AY28" i="13"/>
  <c r="AS28" i="13"/>
  <c r="AQ28" i="13"/>
  <c r="AR28" i="13" s="1"/>
  <c r="AY29" i="13"/>
  <c r="AS29" i="13"/>
  <c r="AY30" i="13"/>
  <c r="AS30" i="13"/>
  <c r="AY31" i="13"/>
  <c r="AS31" i="13"/>
  <c r="AQ31" i="13"/>
  <c r="AR31" i="13" s="1"/>
  <c r="AY32" i="13"/>
  <c r="AY33" i="13"/>
  <c r="AY34" i="13"/>
  <c r="AY4" i="13"/>
  <c r="AP5" i="13"/>
  <c r="AP8" i="13"/>
  <c r="AS9" i="13"/>
  <c r="AQ9" i="13"/>
  <c r="AR9" i="13" s="1"/>
  <c r="AS10" i="13"/>
  <c r="AP10" i="13"/>
  <c r="AS11" i="13"/>
  <c r="AP11" i="13"/>
  <c r="AS12" i="13"/>
  <c r="AQ12" i="13"/>
  <c r="AR12" i="13" s="1"/>
  <c r="AP12" i="13"/>
  <c r="AP15" i="13"/>
  <c r="AP17" i="13"/>
  <c r="AS18" i="13"/>
  <c r="AP18" i="13"/>
  <c r="AS19" i="13"/>
  <c r="AQ19" i="13"/>
  <c r="AR19" i="13" s="1"/>
  <c r="AP19" i="13"/>
  <c r="AP24" i="13"/>
  <c r="AS25" i="13"/>
  <c r="AS26" i="13"/>
  <c r="AQ26" i="13"/>
  <c r="AR26" i="13" s="1"/>
  <c r="AP26" i="13"/>
  <c r="AP29" i="13"/>
  <c r="AP31" i="13"/>
  <c r="AS32" i="13"/>
  <c r="AQ32" i="13"/>
  <c r="AR32" i="13" s="1"/>
  <c r="AP32" i="13"/>
  <c r="AS33" i="13"/>
  <c r="AQ33" i="13"/>
  <c r="AR33" i="13" s="1"/>
  <c r="AP33" i="13"/>
  <c r="AS4" i="13"/>
  <c r="AQ34" i="13"/>
  <c r="AR34" i="13" s="1"/>
  <c r="AP6" i="13"/>
  <c r="AP7" i="13"/>
  <c r="AP13" i="13"/>
  <c r="AP14" i="13"/>
  <c r="AP20" i="13"/>
  <c r="AP21" i="13"/>
  <c r="AP22" i="13"/>
  <c r="AP27" i="13"/>
  <c r="AP28" i="13"/>
  <c r="BE5" i="13"/>
  <c r="BE6" i="13"/>
  <c r="BE8" i="13"/>
  <c r="BE10" i="13"/>
  <c r="BE12" i="13"/>
  <c r="BE14" i="13"/>
  <c r="BE15" i="13"/>
  <c r="BE24" i="13"/>
  <c r="BE25" i="13"/>
  <c r="BE28" i="13"/>
  <c r="BE29" i="13"/>
  <c r="U15" i="13"/>
  <c r="V15" i="13"/>
  <c r="AS34" i="13"/>
  <c r="AI5" i="5"/>
  <c r="AJ5" i="5"/>
  <c r="AK5" i="5"/>
  <c r="AI6" i="5"/>
  <c r="AJ6" i="5"/>
  <c r="AK6" i="5"/>
  <c r="AI7" i="5"/>
  <c r="AJ7" i="5"/>
  <c r="AK7" i="5"/>
  <c r="AI8" i="5"/>
  <c r="AJ8" i="5"/>
  <c r="AK8" i="5"/>
  <c r="AI9" i="5"/>
  <c r="AJ9" i="5"/>
  <c r="AK9" i="5"/>
  <c r="AI10" i="5"/>
  <c r="AJ10" i="5"/>
  <c r="AK10" i="5"/>
  <c r="AI11" i="5"/>
  <c r="AJ11" i="5"/>
  <c r="AK11" i="5"/>
  <c r="AI12" i="5"/>
  <c r="AJ12" i="5"/>
  <c r="AK12" i="5"/>
  <c r="AI13" i="5"/>
  <c r="AJ13" i="5"/>
  <c r="AK13" i="5"/>
  <c r="AI14" i="5"/>
  <c r="AJ14" i="5"/>
  <c r="AK14" i="5"/>
  <c r="AI15" i="5"/>
  <c r="AJ15" i="5"/>
  <c r="AK15" i="5"/>
  <c r="AI16" i="5"/>
  <c r="AJ16" i="5"/>
  <c r="AK16" i="5"/>
  <c r="AI17" i="5"/>
  <c r="AJ17" i="5"/>
  <c r="AK17" i="5"/>
  <c r="AI18" i="5"/>
  <c r="AJ18" i="5"/>
  <c r="AK18" i="5"/>
  <c r="AI19" i="5"/>
  <c r="AJ19" i="5"/>
  <c r="AK19" i="5"/>
  <c r="AI20" i="5"/>
  <c r="AJ20" i="5"/>
  <c r="AK20" i="5"/>
  <c r="AI21" i="5"/>
  <c r="AJ21" i="5"/>
  <c r="AK21" i="5"/>
  <c r="AI22" i="5"/>
  <c r="AJ22" i="5"/>
  <c r="AK22" i="5"/>
  <c r="AI23" i="5"/>
  <c r="AJ23" i="5"/>
  <c r="AK23" i="5"/>
  <c r="AI24" i="5"/>
  <c r="AJ24" i="5"/>
  <c r="AK24" i="5"/>
  <c r="AI25" i="5"/>
  <c r="AJ25" i="5"/>
  <c r="AK25" i="5"/>
  <c r="AI26" i="5"/>
  <c r="AJ26" i="5"/>
  <c r="AK26" i="5"/>
  <c r="AI27" i="5"/>
  <c r="AJ27" i="5"/>
  <c r="AK27" i="5"/>
  <c r="AI28" i="5"/>
  <c r="AJ28" i="5"/>
  <c r="AK28" i="5"/>
  <c r="AI29" i="5"/>
  <c r="AJ29" i="5"/>
  <c r="AK29" i="5"/>
  <c r="AI30" i="5"/>
  <c r="AJ30" i="5"/>
  <c r="AK30" i="5"/>
  <c r="AI31" i="5"/>
  <c r="AJ31" i="5"/>
  <c r="AK31" i="5"/>
  <c r="AI32" i="5"/>
  <c r="AJ32" i="5"/>
  <c r="AK32" i="5"/>
  <c r="AI33" i="5"/>
  <c r="AJ33" i="5"/>
  <c r="AK33" i="5"/>
  <c r="AI4" i="5"/>
  <c r="AJ4" i="5"/>
  <c r="AK4" i="5"/>
  <c r="AX4" i="5"/>
  <c r="AX5" i="5"/>
  <c r="AX6" i="5"/>
  <c r="AX7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Y5" i="5"/>
  <c r="AY6" i="5"/>
  <c r="AS6" i="5"/>
  <c r="AQ6" i="5"/>
  <c r="AY7" i="5"/>
  <c r="AS7" i="5"/>
  <c r="AQ7" i="5"/>
  <c r="AR7" i="5" s="1"/>
  <c r="AY8" i="5"/>
  <c r="AS8" i="5"/>
  <c r="AY9" i="5"/>
  <c r="AS9" i="5"/>
  <c r="AY10" i="5"/>
  <c r="AS10" i="5"/>
  <c r="AY11" i="5"/>
  <c r="AY12" i="5"/>
  <c r="AY13" i="5"/>
  <c r="AS13" i="5"/>
  <c r="AQ13" i="5"/>
  <c r="AR13" i="5" s="1"/>
  <c r="AY14" i="5"/>
  <c r="AS14" i="5"/>
  <c r="AQ14" i="5"/>
  <c r="AR14" i="5" s="1"/>
  <c r="AY15" i="5"/>
  <c r="AS15" i="5"/>
  <c r="AQ15" i="5"/>
  <c r="AR15" i="5" s="1"/>
  <c r="AY16" i="5"/>
  <c r="AS16" i="5"/>
  <c r="AQ16" i="5"/>
  <c r="AR16" i="5" s="1"/>
  <c r="AY17" i="5"/>
  <c r="AS17" i="5"/>
  <c r="AQ17" i="5"/>
  <c r="AR17" i="5" s="1"/>
  <c r="AY18" i="5"/>
  <c r="AY19" i="5"/>
  <c r="AY20" i="5"/>
  <c r="AS20" i="5"/>
  <c r="AQ20" i="5"/>
  <c r="AR20" i="5" s="1"/>
  <c r="AY21" i="5"/>
  <c r="AY22" i="5"/>
  <c r="AS22" i="5"/>
  <c r="AY23" i="5"/>
  <c r="AS23" i="5"/>
  <c r="AQ23" i="5"/>
  <c r="AR23" i="5" s="1"/>
  <c r="AY24" i="5"/>
  <c r="AY25" i="5"/>
  <c r="AY26" i="5"/>
  <c r="AY27" i="5"/>
  <c r="AS27" i="5"/>
  <c r="AQ27" i="5"/>
  <c r="AR27" i="5" s="1"/>
  <c r="AY28" i="5"/>
  <c r="AS28" i="5"/>
  <c r="AY29" i="5"/>
  <c r="AS29" i="5"/>
  <c r="AQ29" i="5"/>
  <c r="AR29" i="5" s="1"/>
  <c r="AP29" i="5"/>
  <c r="AY30" i="5"/>
  <c r="AS30" i="5"/>
  <c r="AY31" i="5"/>
  <c r="AS31" i="5"/>
  <c r="AQ31" i="5"/>
  <c r="AR31" i="5" s="1"/>
  <c r="AY32" i="5"/>
  <c r="AY33" i="5"/>
  <c r="AY4" i="5"/>
  <c r="AQ5" i="5"/>
  <c r="AR5" i="5" s="1"/>
  <c r="AQ12" i="5"/>
  <c r="AR12" i="5" s="1"/>
  <c r="AQ19" i="5"/>
  <c r="AR19" i="5" s="1"/>
  <c r="AQ25" i="5"/>
  <c r="AR25" i="5" s="1"/>
  <c r="AQ26" i="5"/>
  <c r="AR26" i="5" s="1"/>
  <c r="AQ33" i="5"/>
  <c r="AR33" i="5" s="1"/>
  <c r="Q34" i="5"/>
  <c r="R34" i="5" s="1"/>
  <c r="S34" i="5" s="1"/>
  <c r="T34" i="5" s="1"/>
  <c r="M27" i="5"/>
  <c r="N27" i="5" s="1"/>
  <c r="M34" i="5"/>
  <c r="N34" i="5" s="1"/>
  <c r="AU34" i="5"/>
  <c r="AV34" i="5" s="1"/>
  <c r="AP4" i="5"/>
  <c r="AP6" i="5"/>
  <c r="AP5" i="5"/>
  <c r="AP7" i="5"/>
  <c r="AP8" i="5"/>
  <c r="AP10" i="5"/>
  <c r="AP11" i="5"/>
  <c r="AP12" i="5"/>
  <c r="AP13" i="5"/>
  <c r="AP14" i="5"/>
  <c r="AP17" i="5"/>
  <c r="AP19" i="5"/>
  <c r="AP20" i="5"/>
  <c r="AP21" i="5"/>
  <c r="AS21" i="5"/>
  <c r="AP24" i="5"/>
  <c r="AP26" i="5"/>
  <c r="AP27" i="5"/>
  <c r="AP28" i="5"/>
  <c r="AP30" i="5"/>
  <c r="AP31" i="5"/>
  <c r="AP33" i="5"/>
  <c r="BM34" i="5"/>
  <c r="BN34" i="5"/>
  <c r="BO34" i="5"/>
  <c r="BP34" i="5"/>
  <c r="BQ34" i="5"/>
  <c r="BR34" i="5"/>
  <c r="BS34" i="5"/>
  <c r="BT34" i="5"/>
  <c r="BU34" i="5"/>
  <c r="AS5" i="5"/>
  <c r="AS12" i="5"/>
  <c r="AS19" i="5"/>
  <c r="AS33" i="5"/>
  <c r="BL34" i="5"/>
  <c r="BJ34" i="5"/>
  <c r="BK34" i="5"/>
  <c r="AS11" i="5"/>
  <c r="AS18" i="5"/>
  <c r="AS32" i="5"/>
  <c r="BH34" i="5"/>
  <c r="BI34" i="5"/>
  <c r="BG34" i="5"/>
  <c r="AR34" i="5"/>
  <c r="BE6" i="5"/>
  <c r="BE7" i="5"/>
  <c r="BE10" i="5"/>
  <c r="BE11" i="5"/>
  <c r="BE15" i="5"/>
  <c r="BE16" i="5"/>
  <c r="BE20" i="5"/>
  <c r="BE24" i="5"/>
  <c r="BE25" i="5"/>
  <c r="BE26" i="5"/>
  <c r="BE27" i="5"/>
  <c r="BE28" i="5"/>
  <c r="BE30" i="5"/>
  <c r="BE31" i="5"/>
  <c r="BE33" i="5"/>
  <c r="BE34" i="5"/>
  <c r="U12" i="5"/>
  <c r="V19" i="5"/>
  <c r="U26" i="5"/>
  <c r="V27" i="5"/>
  <c r="U33" i="5"/>
  <c r="U7" i="5"/>
  <c r="AS26" i="5"/>
  <c r="AS25" i="5"/>
  <c r="AS24" i="5"/>
  <c r="AI5" i="6"/>
  <c r="AJ5" i="6"/>
  <c r="AK5" i="6"/>
  <c r="AI6" i="6"/>
  <c r="AJ6" i="6"/>
  <c r="AK6" i="6"/>
  <c r="AI7" i="6"/>
  <c r="AJ7" i="6"/>
  <c r="AK7" i="6"/>
  <c r="AI8" i="6"/>
  <c r="AJ8" i="6"/>
  <c r="AK8" i="6"/>
  <c r="AI9" i="6"/>
  <c r="AJ9" i="6"/>
  <c r="AK9" i="6"/>
  <c r="AI10" i="6"/>
  <c r="AJ10" i="6"/>
  <c r="AK10" i="6"/>
  <c r="AI11" i="6"/>
  <c r="AJ11" i="6"/>
  <c r="AK11" i="6"/>
  <c r="AI12" i="6"/>
  <c r="AJ12" i="6"/>
  <c r="AK12" i="6"/>
  <c r="AI13" i="6"/>
  <c r="AJ13" i="6"/>
  <c r="AK13" i="6"/>
  <c r="AI14" i="6"/>
  <c r="AJ14" i="6"/>
  <c r="AK14" i="6"/>
  <c r="AI15" i="6"/>
  <c r="AJ15" i="6"/>
  <c r="AK15" i="6"/>
  <c r="AI16" i="6"/>
  <c r="AJ16" i="6"/>
  <c r="AK16" i="6"/>
  <c r="AI17" i="6"/>
  <c r="AJ17" i="6"/>
  <c r="AK17" i="6"/>
  <c r="AI18" i="6"/>
  <c r="AJ18" i="6"/>
  <c r="AK18" i="6"/>
  <c r="AI19" i="6"/>
  <c r="AJ19" i="6"/>
  <c r="AK19" i="6"/>
  <c r="AI20" i="6"/>
  <c r="AJ20" i="6"/>
  <c r="AK20" i="6"/>
  <c r="AI21" i="6"/>
  <c r="AJ21" i="6"/>
  <c r="AK21" i="6"/>
  <c r="AI22" i="6"/>
  <c r="AJ22" i="6"/>
  <c r="AK22" i="6"/>
  <c r="AI23" i="6"/>
  <c r="AJ23" i="6"/>
  <c r="AK23" i="6"/>
  <c r="AI24" i="6"/>
  <c r="AJ24" i="6"/>
  <c r="AK24" i="6"/>
  <c r="AI25" i="6"/>
  <c r="AJ25" i="6"/>
  <c r="AK25" i="6"/>
  <c r="AI26" i="6"/>
  <c r="AJ26" i="6"/>
  <c r="AK26" i="6"/>
  <c r="AI27" i="6"/>
  <c r="AJ27" i="6"/>
  <c r="AK27" i="6"/>
  <c r="AI28" i="6"/>
  <c r="AJ28" i="6"/>
  <c r="AK28" i="6"/>
  <c r="AI29" i="6"/>
  <c r="AJ29" i="6"/>
  <c r="AK29" i="6"/>
  <c r="AI30" i="6"/>
  <c r="AJ30" i="6"/>
  <c r="AK30" i="6"/>
  <c r="AI31" i="6"/>
  <c r="AJ31" i="6"/>
  <c r="AK31" i="6"/>
  <c r="AI32" i="6"/>
  <c r="AJ32" i="6"/>
  <c r="AK32" i="6"/>
  <c r="AI33" i="6"/>
  <c r="AJ33" i="6"/>
  <c r="AK33" i="6"/>
  <c r="AI34" i="6"/>
  <c r="AJ34" i="6"/>
  <c r="AK34" i="6"/>
  <c r="AI4" i="6"/>
  <c r="AJ4" i="6"/>
  <c r="AK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7" i="6"/>
  <c r="J28" i="6"/>
  <c r="J29" i="6"/>
  <c r="J30" i="6"/>
  <c r="J31" i="6"/>
  <c r="J32" i="6"/>
  <c r="J33" i="6"/>
  <c r="J34" i="6"/>
  <c r="J4" i="6"/>
  <c r="AX4" i="6"/>
  <c r="AX5" i="6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Y5" i="6"/>
  <c r="AS5" i="6"/>
  <c r="AY6" i="6"/>
  <c r="AS6" i="6"/>
  <c r="AY7" i="6"/>
  <c r="AY8" i="6"/>
  <c r="AY9" i="6"/>
  <c r="AS9" i="6"/>
  <c r="AQ9" i="6"/>
  <c r="AR9" i="6" s="1"/>
  <c r="AY10" i="6"/>
  <c r="AS10" i="6"/>
  <c r="AY11" i="6"/>
  <c r="AS11" i="6"/>
  <c r="AY12" i="6"/>
  <c r="AS12" i="6"/>
  <c r="AQ12" i="6"/>
  <c r="AR12" i="6" s="1"/>
  <c r="AY13" i="6"/>
  <c r="AS13" i="6"/>
  <c r="AQ13" i="6"/>
  <c r="AR13" i="6" s="1"/>
  <c r="AY14" i="6"/>
  <c r="AY15" i="6"/>
  <c r="AY16" i="6"/>
  <c r="AS16" i="6"/>
  <c r="AQ16" i="6"/>
  <c r="AR16" i="6" s="1"/>
  <c r="AY17" i="6"/>
  <c r="AS17" i="6"/>
  <c r="AY18" i="6"/>
  <c r="AS18" i="6"/>
  <c r="AY19" i="6"/>
  <c r="AS19" i="6"/>
  <c r="AY20" i="6"/>
  <c r="AS20" i="6"/>
  <c r="AQ20" i="6"/>
  <c r="AR20" i="6" s="1"/>
  <c r="AY21" i="6"/>
  <c r="AY22" i="6"/>
  <c r="AY23" i="6"/>
  <c r="AS23" i="6"/>
  <c r="AQ23" i="6"/>
  <c r="AR23" i="6" s="1"/>
  <c r="AY24" i="6"/>
  <c r="AS24" i="6"/>
  <c r="AQ24" i="6"/>
  <c r="AR24" i="6" s="1"/>
  <c r="AY25" i="6"/>
  <c r="AS25" i="6"/>
  <c r="AY26" i="6"/>
  <c r="AS26" i="6"/>
  <c r="AY27" i="6"/>
  <c r="AY28" i="6"/>
  <c r="AY29" i="6"/>
  <c r="AY30" i="6"/>
  <c r="AS30" i="6"/>
  <c r="AQ30" i="6"/>
  <c r="AR30" i="6" s="1"/>
  <c r="AY31" i="6"/>
  <c r="AS31" i="6"/>
  <c r="AY32" i="6"/>
  <c r="AS32" i="6"/>
  <c r="AY33" i="6"/>
  <c r="AS33" i="6"/>
  <c r="AY34" i="6"/>
  <c r="AS4" i="6"/>
  <c r="AY4" i="6"/>
  <c r="AQ8" i="6"/>
  <c r="AR8" i="6" s="1"/>
  <c r="AQ15" i="6"/>
  <c r="AQ22" i="6"/>
  <c r="AR22" i="6" s="1"/>
  <c r="AQ28" i="6"/>
  <c r="AR28" i="6" s="1"/>
  <c r="AQ29" i="6"/>
  <c r="AR29" i="6" s="1"/>
  <c r="AQ34" i="6"/>
  <c r="AR34" i="6" s="1"/>
  <c r="M15" i="6"/>
  <c r="N15" i="6" s="1"/>
  <c r="M29" i="6"/>
  <c r="N29" i="6" s="1"/>
  <c r="AS28" i="6"/>
  <c r="AP4" i="6"/>
  <c r="AP8" i="6"/>
  <c r="AP9" i="6"/>
  <c r="AP10" i="6"/>
  <c r="AP11" i="6"/>
  <c r="AP14" i="6"/>
  <c r="AP15" i="6"/>
  <c r="AP16" i="6"/>
  <c r="AP17" i="6"/>
  <c r="AP20" i="6"/>
  <c r="AP22" i="6"/>
  <c r="AP23" i="6"/>
  <c r="AP24" i="6"/>
  <c r="AP25" i="6"/>
  <c r="AP26" i="6"/>
  <c r="AP29" i="6"/>
  <c r="AP30" i="6"/>
  <c r="AP31" i="6"/>
  <c r="AP32" i="6"/>
  <c r="AP34" i="6"/>
  <c r="AS8" i="6"/>
  <c r="AS15" i="6"/>
  <c r="AS7" i="6"/>
  <c r="AS14" i="6"/>
  <c r="BE4" i="6"/>
  <c r="BE5" i="6"/>
  <c r="BE6" i="6"/>
  <c r="BE8" i="6"/>
  <c r="BE10" i="6"/>
  <c r="BE12" i="6"/>
  <c r="BE13" i="6"/>
  <c r="BE16" i="6"/>
  <c r="BE17" i="6"/>
  <c r="BE19" i="6"/>
  <c r="BE20" i="6"/>
  <c r="BE21" i="6"/>
  <c r="BE22" i="6"/>
  <c r="BE23" i="6"/>
  <c r="BE24" i="6"/>
  <c r="BE25" i="6"/>
  <c r="BE26" i="6"/>
  <c r="BE28" i="6"/>
  <c r="BE29" i="6"/>
  <c r="BE30" i="6"/>
  <c r="BE31" i="6"/>
  <c r="BE34" i="6"/>
  <c r="U8" i="6"/>
  <c r="V8" i="6"/>
  <c r="V15" i="6"/>
  <c r="U16" i="6"/>
  <c r="V16" i="6"/>
  <c r="U22" i="6"/>
  <c r="V22" i="6"/>
  <c r="U23" i="6"/>
  <c r="V23" i="6"/>
  <c r="U29" i="6"/>
  <c r="V29" i="6"/>
  <c r="U30" i="6"/>
  <c r="V30" i="6"/>
  <c r="AS34" i="6"/>
  <c r="AS29" i="6"/>
  <c r="AS27" i="6"/>
  <c r="AS22" i="6"/>
  <c r="AS21" i="6"/>
  <c r="E3" i="15"/>
  <c r="AG26" i="15"/>
  <c r="AG28" i="15"/>
  <c r="E30" i="15"/>
  <c r="E26" i="15"/>
  <c r="E9" i="15"/>
  <c r="Z1" i="15"/>
  <c r="AY4" i="7"/>
  <c r="AY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27" i="7"/>
  <c r="AY28" i="7"/>
  <c r="AY29" i="7"/>
  <c r="AY30" i="7"/>
  <c r="AY31" i="7"/>
  <c r="AY32" i="7"/>
  <c r="AY33" i="7"/>
  <c r="AX4" i="7"/>
  <c r="AX5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18" i="7"/>
  <c r="AX19" i="7"/>
  <c r="AX20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X33" i="7"/>
  <c r="AI4" i="7"/>
  <c r="AJ4" i="7"/>
  <c r="AK4" i="7"/>
  <c r="AI5" i="7"/>
  <c r="AJ5" i="7"/>
  <c r="AK5" i="7"/>
  <c r="AI6" i="7"/>
  <c r="AJ6" i="7"/>
  <c r="AK6" i="7"/>
  <c r="AI7" i="7"/>
  <c r="AJ7" i="7"/>
  <c r="AK7" i="7"/>
  <c r="AI8" i="7"/>
  <c r="AJ8" i="7"/>
  <c r="AK8" i="7"/>
  <c r="AI9" i="7"/>
  <c r="AJ9" i="7"/>
  <c r="AK9" i="7"/>
  <c r="AI10" i="7"/>
  <c r="AJ10" i="7"/>
  <c r="AK10" i="7"/>
  <c r="AI11" i="7"/>
  <c r="AJ11" i="7"/>
  <c r="AK11" i="7"/>
  <c r="AI12" i="7"/>
  <c r="AJ12" i="7"/>
  <c r="AK12" i="7"/>
  <c r="AI13" i="7"/>
  <c r="AJ13" i="7"/>
  <c r="AK13" i="7"/>
  <c r="AI14" i="7"/>
  <c r="AJ14" i="7"/>
  <c r="AK14" i="7"/>
  <c r="AI15" i="7"/>
  <c r="AJ15" i="7"/>
  <c r="AK15" i="7"/>
  <c r="AI16" i="7"/>
  <c r="AJ16" i="7"/>
  <c r="AK16" i="7"/>
  <c r="AI17" i="7"/>
  <c r="AJ17" i="7"/>
  <c r="AK17" i="7"/>
  <c r="AI18" i="7"/>
  <c r="AJ18" i="7"/>
  <c r="AK18" i="7"/>
  <c r="AI19" i="7"/>
  <c r="AJ19" i="7"/>
  <c r="AK19" i="7"/>
  <c r="AI20" i="7"/>
  <c r="AJ20" i="7"/>
  <c r="AK20" i="7"/>
  <c r="AI21" i="7"/>
  <c r="AJ21" i="7"/>
  <c r="AK21" i="7"/>
  <c r="AI22" i="7"/>
  <c r="AJ22" i="7"/>
  <c r="AK22" i="7"/>
  <c r="AI23" i="7"/>
  <c r="AJ23" i="7"/>
  <c r="AK23" i="7"/>
  <c r="AI24" i="7"/>
  <c r="AJ24" i="7"/>
  <c r="AK24" i="7"/>
  <c r="AI25" i="7"/>
  <c r="AJ25" i="7"/>
  <c r="AK25" i="7"/>
  <c r="AI26" i="7"/>
  <c r="AJ26" i="7"/>
  <c r="AK26" i="7"/>
  <c r="AI27" i="7"/>
  <c r="AJ27" i="7"/>
  <c r="AK27" i="7"/>
  <c r="AI28" i="7"/>
  <c r="AJ28" i="7"/>
  <c r="AK28" i="7"/>
  <c r="AI29" i="7"/>
  <c r="AJ29" i="7"/>
  <c r="AK29" i="7"/>
  <c r="AI30" i="7"/>
  <c r="AJ30" i="7"/>
  <c r="AK30" i="7"/>
  <c r="AI31" i="7"/>
  <c r="AJ31" i="7"/>
  <c r="AK31" i="7"/>
  <c r="AI32" i="7"/>
  <c r="AJ32" i="7"/>
  <c r="AK32" i="7"/>
  <c r="AI33" i="7"/>
  <c r="AJ33" i="7"/>
  <c r="AK33" i="7"/>
  <c r="J5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AS33" i="7" s="1"/>
  <c r="J4" i="7"/>
  <c r="AS5" i="7"/>
  <c r="AS6" i="7"/>
  <c r="AS7" i="7"/>
  <c r="AS8" i="7"/>
  <c r="AQ8" i="7"/>
  <c r="AR8" i="7" s="1"/>
  <c r="AS11" i="7"/>
  <c r="AQ11" i="7"/>
  <c r="AR11" i="7" s="1"/>
  <c r="AS12" i="7"/>
  <c r="AQ12" i="7"/>
  <c r="AR12" i="7" s="1"/>
  <c r="AS13" i="7"/>
  <c r="AS14" i="7"/>
  <c r="AS15" i="7"/>
  <c r="AQ15" i="7"/>
  <c r="AR15" i="7" s="1"/>
  <c r="AS18" i="7"/>
  <c r="AQ18" i="7"/>
  <c r="AR18" i="7" s="1"/>
  <c r="AS19" i="7"/>
  <c r="AS20" i="7"/>
  <c r="AS21" i="7"/>
  <c r="AQ21" i="7"/>
  <c r="AR21" i="7" s="1"/>
  <c r="AS22" i="7"/>
  <c r="AQ22" i="7"/>
  <c r="AR22" i="7" s="1"/>
  <c r="AS25" i="7"/>
  <c r="AQ25" i="7"/>
  <c r="AR25" i="7" s="1"/>
  <c r="AS26" i="7"/>
  <c r="AQ26" i="7"/>
  <c r="AR26" i="7" s="1"/>
  <c r="AS27" i="7"/>
  <c r="AS28" i="7"/>
  <c r="AS29" i="7"/>
  <c r="AQ29" i="7"/>
  <c r="AR29" i="7" s="1"/>
  <c r="AS32" i="7"/>
  <c r="AQ32" i="7"/>
  <c r="AR32" i="7" s="1"/>
  <c r="AS4" i="7"/>
  <c r="AQ4" i="7"/>
  <c r="AQ10" i="7"/>
  <c r="AR10" i="7" s="1"/>
  <c r="AQ16" i="7"/>
  <c r="AR16" i="7" s="1"/>
  <c r="AQ17" i="7"/>
  <c r="AR17" i="7" s="1"/>
  <c r="AQ24" i="7"/>
  <c r="AR24" i="7" s="1"/>
  <c r="AQ30" i="7"/>
  <c r="AR30" i="7" s="1"/>
  <c r="AQ31" i="7"/>
  <c r="AR31" i="7" s="1"/>
  <c r="Q34" i="7"/>
  <c r="R34" i="7" s="1"/>
  <c r="S34" i="7" s="1"/>
  <c r="T34" i="7" s="1"/>
  <c r="M24" i="7"/>
  <c r="N24" i="7" s="1"/>
  <c r="M31" i="7"/>
  <c r="N31" i="7" s="1"/>
  <c r="M34" i="7"/>
  <c r="N34" i="7" s="1"/>
  <c r="M4" i="7"/>
  <c r="N4" i="7" s="1"/>
  <c r="AU34" i="7"/>
  <c r="AV34" i="7" s="1"/>
  <c r="AP4" i="7"/>
  <c r="AP5" i="7"/>
  <c r="AP7" i="7"/>
  <c r="AP8" i="7"/>
  <c r="AP9" i="7"/>
  <c r="AP10" i="7"/>
  <c r="AP11" i="7"/>
  <c r="AP12" i="7"/>
  <c r="AP13" i="7"/>
  <c r="AP15" i="7"/>
  <c r="AP16" i="7"/>
  <c r="AP17" i="7"/>
  <c r="AP18" i="7"/>
  <c r="AP19" i="7"/>
  <c r="AP20" i="7"/>
  <c r="AP22" i="7"/>
  <c r="AP23" i="7"/>
  <c r="AP24" i="7"/>
  <c r="AP25" i="7"/>
  <c r="AP26" i="7"/>
  <c r="AP27" i="7"/>
  <c r="AP29" i="7"/>
  <c r="AP30" i="7"/>
  <c r="AP31" i="7"/>
  <c r="AP32" i="7"/>
  <c r="AP33" i="7"/>
  <c r="BM34" i="7"/>
  <c r="BN34" i="7"/>
  <c r="BO34" i="7"/>
  <c r="BP34" i="7"/>
  <c r="BQ34" i="7"/>
  <c r="BR34" i="7"/>
  <c r="BS34" i="7"/>
  <c r="BT34" i="7"/>
  <c r="BU34" i="7"/>
  <c r="AS17" i="7"/>
  <c r="AS24" i="7"/>
  <c r="AS31" i="7"/>
  <c r="BL34" i="7"/>
  <c r="BJ34" i="7"/>
  <c r="BK34" i="7"/>
  <c r="AS16" i="7"/>
  <c r="AS23" i="7"/>
  <c r="AS30" i="7"/>
  <c r="BH34" i="7"/>
  <c r="BI34" i="7"/>
  <c r="BG34" i="7"/>
  <c r="AR34" i="7"/>
  <c r="BE4" i="7"/>
  <c r="BE6" i="7"/>
  <c r="BE8" i="7"/>
  <c r="BE10" i="7"/>
  <c r="BE11" i="7"/>
  <c r="BE12" i="7"/>
  <c r="BE14" i="7"/>
  <c r="BE16" i="7"/>
  <c r="BE18" i="7"/>
  <c r="BE19" i="7"/>
  <c r="BE20" i="7"/>
  <c r="BE22" i="7"/>
  <c r="BE24" i="7"/>
  <c r="BE26" i="7"/>
  <c r="BE28" i="7"/>
  <c r="BE29" i="7"/>
  <c r="BE30" i="7"/>
  <c r="BE32" i="7"/>
  <c r="BE34" i="7"/>
  <c r="U10" i="7"/>
  <c r="V10" i="7"/>
  <c r="U11" i="7"/>
  <c r="U18" i="7"/>
  <c r="V18" i="7"/>
  <c r="U24" i="7"/>
  <c r="V24" i="7"/>
  <c r="U25" i="7"/>
  <c r="U32" i="7"/>
  <c r="V32" i="7"/>
  <c r="U4" i="7"/>
  <c r="V4" i="7"/>
  <c r="AS9" i="7"/>
  <c r="AS10" i="7"/>
  <c r="BE12" i="14" l="1"/>
  <c r="U21" i="8"/>
  <c r="AV6" i="9"/>
  <c r="AZ6" i="9" s="1"/>
  <c r="AV13" i="8"/>
  <c r="AZ13" i="8" s="1"/>
  <c r="AV10" i="8"/>
  <c r="AZ10" i="8" s="1"/>
  <c r="BE23" i="12"/>
  <c r="M17" i="7"/>
  <c r="N17" i="7" s="1"/>
  <c r="M12" i="14"/>
  <c r="N12" i="14" s="1"/>
  <c r="BE17" i="7"/>
  <c r="V6" i="13"/>
  <c r="V6" i="9"/>
  <c r="V12" i="14"/>
  <c r="BE25" i="7"/>
  <c r="BE9" i="6"/>
  <c r="M22" i="6"/>
  <c r="N22" i="6" s="1"/>
  <c r="U6" i="13"/>
  <c r="U6" i="9"/>
  <c r="BE4" i="14"/>
  <c r="AV18" i="7"/>
  <c r="AZ18" i="7" s="1"/>
  <c r="AV10" i="7"/>
  <c r="AZ10" i="7" s="1"/>
  <c r="V17" i="7"/>
  <c r="V12" i="8"/>
  <c r="BC35" i="11"/>
  <c r="BE4" i="2"/>
  <c r="AY35" i="7"/>
  <c r="V31" i="7"/>
  <c r="V9" i="6"/>
  <c r="U31" i="7"/>
  <c r="AY35" i="9"/>
  <c r="AC20" i="9" s="1"/>
  <c r="AD20" i="9" s="1"/>
  <c r="AV28" i="9"/>
  <c r="AZ28" i="9" s="1"/>
  <c r="U12" i="8"/>
  <c r="AK13" i="3"/>
  <c r="AV32" i="14"/>
  <c r="AZ32" i="14" s="1"/>
  <c r="BE10" i="11"/>
  <c r="BE35" i="11" s="1"/>
  <c r="BE20" i="9"/>
  <c r="BE19" i="14"/>
  <c r="M11" i="14"/>
  <c r="N11" i="14" s="1"/>
  <c r="BB35" i="6"/>
  <c r="V20" i="9"/>
  <c r="M20" i="9"/>
  <c r="N20" i="9" s="1"/>
  <c r="V19" i="14"/>
  <c r="M14" i="9"/>
  <c r="N14" i="9" s="1"/>
  <c r="M21" i="8"/>
  <c r="N21" i="8" s="1"/>
  <c r="BB35" i="7"/>
  <c r="AV34" i="13"/>
  <c r="AV25" i="7"/>
  <c r="AZ25" i="7" s="1"/>
  <c r="AV17" i="7"/>
  <c r="AZ17" i="7" s="1"/>
  <c r="AV11" i="7"/>
  <c r="AZ11" i="7" s="1"/>
  <c r="AV20" i="8"/>
  <c r="AZ20" i="8" s="1"/>
  <c r="AV5" i="8"/>
  <c r="AZ5" i="8" s="1"/>
  <c r="M31" i="12"/>
  <c r="N31" i="12" s="1"/>
  <c r="CN15" i="3"/>
  <c r="AH7" i="9" s="1"/>
  <c r="E7" i="9" s="1"/>
  <c r="CN14" i="3"/>
  <c r="AH6" i="9" s="1"/>
  <c r="BH6" i="9" s="1"/>
  <c r="BY14" i="3"/>
  <c r="AH6" i="12" s="1"/>
  <c r="BK6" i="12" s="1"/>
  <c r="CD35" i="3"/>
  <c r="V35" i="3" s="1"/>
  <c r="U6" i="2"/>
  <c r="V6" i="2" s="1"/>
  <c r="CN31" i="3"/>
  <c r="AF31" i="3" s="1"/>
  <c r="CN30" i="3"/>
  <c r="AH22" i="9" s="1"/>
  <c r="BO35" i="3"/>
  <c r="BO34" i="3"/>
  <c r="AH26" i="4" s="1"/>
  <c r="BT26" i="4" s="1"/>
  <c r="BO33" i="3"/>
  <c r="BO32" i="3"/>
  <c r="BO31" i="3"/>
  <c r="BO30" i="3"/>
  <c r="AH22" i="4" s="1"/>
  <c r="BP22" i="4" s="1"/>
  <c r="BO29" i="3"/>
  <c r="AH21" i="4" s="1"/>
  <c r="BO28" i="3"/>
  <c r="BO27" i="3"/>
  <c r="AH19" i="4" s="1"/>
  <c r="BK19" i="4" s="1"/>
  <c r="BO26" i="3"/>
  <c r="AH18" i="4" s="1"/>
  <c r="BO25" i="3"/>
  <c r="AH17" i="4" s="1"/>
  <c r="BO24" i="3"/>
  <c r="AH16" i="4" s="1"/>
  <c r="BO23" i="3"/>
  <c r="BO22" i="3"/>
  <c r="AH14" i="4" s="1"/>
  <c r="C14" i="4" s="1"/>
  <c r="D14" i="4" s="1"/>
  <c r="BO21" i="3"/>
  <c r="BO20" i="3"/>
  <c r="AH12" i="4" s="1"/>
  <c r="BO19" i="3"/>
  <c r="AH11" i="4" s="1"/>
  <c r="BO18" i="3"/>
  <c r="AH10" i="4" s="1"/>
  <c r="BJ10" i="4" s="1"/>
  <c r="CS29" i="3"/>
  <c r="AH21" i="8" s="1"/>
  <c r="CS28" i="3"/>
  <c r="M5" i="5"/>
  <c r="N5" i="5" s="1"/>
  <c r="M20" i="5"/>
  <c r="N20" i="5" s="1"/>
  <c r="M9" i="6"/>
  <c r="N9" i="6" s="1"/>
  <c r="M23" i="6"/>
  <c r="N23" i="6" s="1"/>
  <c r="M8" i="6"/>
  <c r="N8" i="6" s="1"/>
  <c r="M18" i="7"/>
  <c r="N18" i="7" s="1"/>
  <c r="M25" i="7"/>
  <c r="N25" i="7" s="1"/>
  <c r="M11" i="7"/>
  <c r="N11" i="7" s="1"/>
  <c r="M4" i="11"/>
  <c r="N4" i="11" s="1"/>
  <c r="AQ23" i="7"/>
  <c r="AR23" i="7" s="1"/>
  <c r="AV23" i="7" s="1"/>
  <c r="AQ9" i="7"/>
  <c r="AR9" i="7" s="1"/>
  <c r="AV9" i="7" s="1"/>
  <c r="AQ32" i="5"/>
  <c r="AR32" i="5" s="1"/>
  <c r="AQ6" i="11"/>
  <c r="AR6" i="11" s="1"/>
  <c r="AQ31" i="10"/>
  <c r="AR31" i="10" s="1"/>
  <c r="AV31" i="10" s="1"/>
  <c r="AQ25" i="13"/>
  <c r="AR25" i="13" s="1"/>
  <c r="AV25" i="13" s="1"/>
  <c r="AQ34" i="11"/>
  <c r="AR34" i="11" s="1"/>
  <c r="AV34" i="11" s="1"/>
  <c r="AQ19" i="8"/>
  <c r="AR19" i="8" s="1"/>
  <c r="AQ24" i="5"/>
  <c r="AR24" i="5" s="1"/>
  <c r="AQ10" i="5"/>
  <c r="AR10" i="5" s="1"/>
  <c r="AQ10" i="13"/>
  <c r="AR10" i="13" s="1"/>
  <c r="AV10" i="13" s="1"/>
  <c r="AQ26" i="11"/>
  <c r="AR26" i="11" s="1"/>
  <c r="AV26" i="11" s="1"/>
  <c r="AQ21" i="12"/>
  <c r="AR21" i="12" s="1"/>
  <c r="AV21" i="12" s="1"/>
  <c r="M21" i="12" s="1"/>
  <c r="N21" i="12" s="1"/>
  <c r="AQ13" i="2"/>
  <c r="AR13" i="2" s="1"/>
  <c r="AQ28" i="12"/>
  <c r="AR28" i="12" s="1"/>
  <c r="AQ14" i="12"/>
  <c r="AR14" i="12" s="1"/>
  <c r="AQ27" i="6"/>
  <c r="AR27" i="6" s="1"/>
  <c r="AQ6" i="6"/>
  <c r="AR6" i="6" s="1"/>
  <c r="AQ33" i="11"/>
  <c r="AR33" i="11" s="1"/>
  <c r="AV33" i="11" s="1"/>
  <c r="AQ30" i="10"/>
  <c r="AR30" i="10" s="1"/>
  <c r="AV30" i="10" s="1"/>
  <c r="AQ27" i="2"/>
  <c r="AR27" i="2" s="1"/>
  <c r="AV27" i="2" s="1"/>
  <c r="AQ20" i="2"/>
  <c r="AR20" i="2" s="1"/>
  <c r="AV20" i="2" s="1"/>
  <c r="AQ24" i="4"/>
  <c r="AR24" i="4" s="1"/>
  <c r="AQ17" i="4"/>
  <c r="AR17" i="4" s="1"/>
  <c r="AV17" i="4" s="1"/>
  <c r="AQ8" i="4"/>
  <c r="AR8" i="4" s="1"/>
  <c r="AQ20" i="7"/>
  <c r="AR20" i="7" s="1"/>
  <c r="AV20" i="7" s="1"/>
  <c r="M20" i="7" s="1"/>
  <c r="N20" i="7" s="1"/>
  <c r="AQ13" i="7"/>
  <c r="AR13" i="7" s="1"/>
  <c r="AQ32" i="6"/>
  <c r="AR32" i="6" s="1"/>
  <c r="AQ7" i="10"/>
  <c r="AR7" i="10" s="1"/>
  <c r="AQ29" i="13"/>
  <c r="AR29" i="13" s="1"/>
  <c r="AV29" i="13" s="1"/>
  <c r="AQ24" i="11"/>
  <c r="AR24" i="11" s="1"/>
  <c r="AQ21" i="10"/>
  <c r="AR21" i="10" s="1"/>
  <c r="AQ29" i="4"/>
  <c r="AR29" i="4" s="1"/>
  <c r="AQ25" i="2"/>
  <c r="AR25" i="2" s="1"/>
  <c r="AQ29" i="12"/>
  <c r="AR29" i="12" s="1"/>
  <c r="AV29" i="12" s="1"/>
  <c r="AQ14" i="6"/>
  <c r="AR14" i="6" s="1"/>
  <c r="AV14" i="6" s="1"/>
  <c r="AQ18" i="5"/>
  <c r="AR18" i="5" s="1"/>
  <c r="AQ4" i="13"/>
  <c r="AR4" i="13" s="1"/>
  <c r="AV4" i="13" s="1"/>
  <c r="AQ18" i="13"/>
  <c r="AR18" i="13" s="1"/>
  <c r="AV18" i="13" s="1"/>
  <c r="AQ11" i="13"/>
  <c r="AR11" i="13" s="1"/>
  <c r="AV11" i="13" s="1"/>
  <c r="AQ28" i="2"/>
  <c r="AR28" i="2" s="1"/>
  <c r="AQ4" i="4"/>
  <c r="AR4" i="4" s="1"/>
  <c r="AV4" i="4" s="1"/>
  <c r="AQ33" i="8"/>
  <c r="AR33" i="8" s="1"/>
  <c r="AQ15" i="12"/>
  <c r="AR15" i="12" s="1"/>
  <c r="AQ22" i="12"/>
  <c r="AR22" i="12" s="1"/>
  <c r="AV22" i="12" s="1"/>
  <c r="AQ8" i="12"/>
  <c r="AR8" i="12" s="1"/>
  <c r="AV8" i="12" s="1"/>
  <c r="AQ21" i="6"/>
  <c r="AR21" i="6" s="1"/>
  <c r="AQ7" i="6"/>
  <c r="AR7" i="6" s="1"/>
  <c r="AQ11" i="5"/>
  <c r="AR11" i="5" s="1"/>
  <c r="AV11" i="5" s="1"/>
  <c r="M11" i="5" s="1"/>
  <c r="N11" i="5" s="1"/>
  <c r="AQ14" i="2"/>
  <c r="AR14" i="2" s="1"/>
  <c r="AQ11" i="4"/>
  <c r="AR11" i="4" s="1"/>
  <c r="AQ10" i="4"/>
  <c r="AR10" i="4" s="1"/>
  <c r="AV10" i="4" s="1"/>
  <c r="AQ18" i="8"/>
  <c r="AR18" i="8" s="1"/>
  <c r="AV18" i="8" s="1"/>
  <c r="AQ15" i="10"/>
  <c r="AR15" i="10" s="1"/>
  <c r="AQ16" i="4"/>
  <c r="AR16" i="4" s="1"/>
  <c r="AQ9" i="4"/>
  <c r="AR9" i="4" s="1"/>
  <c r="AQ31" i="8"/>
  <c r="AR31" i="8" s="1"/>
  <c r="AV31" i="8" s="1"/>
  <c r="AQ20" i="12"/>
  <c r="AR20" i="12" s="1"/>
  <c r="AV20" i="12" s="1"/>
  <c r="AQ14" i="7"/>
  <c r="AR14" i="7" s="1"/>
  <c r="AQ33" i="6"/>
  <c r="AR33" i="6" s="1"/>
  <c r="AQ5" i="6"/>
  <c r="AR5" i="6" s="1"/>
  <c r="AV5" i="6" s="1"/>
  <c r="AQ30" i="5"/>
  <c r="AR30" i="5" s="1"/>
  <c r="AV30" i="5" s="1"/>
  <c r="AQ30" i="13"/>
  <c r="AR30" i="13" s="1"/>
  <c r="AQ32" i="11"/>
  <c r="AR32" i="11" s="1"/>
  <c r="AQ29" i="10"/>
  <c r="AR29" i="10" s="1"/>
  <c r="AV29" i="10" s="1"/>
  <c r="AQ19" i="2"/>
  <c r="AR19" i="2" s="1"/>
  <c r="AV19" i="2" s="1"/>
  <c r="AQ12" i="2"/>
  <c r="AR12" i="2" s="1"/>
  <c r="AQ13" i="12"/>
  <c r="AR13" i="12" s="1"/>
  <c r="AQ18" i="11"/>
  <c r="AR18" i="11" s="1"/>
  <c r="AQ30" i="4"/>
  <c r="AR30" i="4" s="1"/>
  <c r="AQ24" i="8"/>
  <c r="AR24" i="8" s="1"/>
  <c r="AQ27" i="12"/>
  <c r="AR27" i="12" s="1"/>
  <c r="AV27" i="12" s="1"/>
  <c r="M27" i="12" s="1"/>
  <c r="N27" i="12" s="1"/>
  <c r="AQ28" i="7"/>
  <c r="AR28" i="7" s="1"/>
  <c r="AQ7" i="7"/>
  <c r="AR7" i="7" s="1"/>
  <c r="AV7" i="7" s="1"/>
  <c r="AQ26" i="6"/>
  <c r="AR26" i="6" s="1"/>
  <c r="AV26" i="6" s="1"/>
  <c r="AQ19" i="6"/>
  <c r="AR19" i="6" s="1"/>
  <c r="AV19" i="6" s="1"/>
  <c r="AQ9" i="5"/>
  <c r="AR9" i="5" s="1"/>
  <c r="AV9" i="5" s="1"/>
  <c r="M9" i="5" s="1"/>
  <c r="N9" i="5" s="1"/>
  <c r="AQ11" i="11"/>
  <c r="AR11" i="11" s="1"/>
  <c r="AV11" i="11" s="1"/>
  <c r="AQ22" i="10"/>
  <c r="AR22" i="10" s="1"/>
  <c r="AQ8" i="10"/>
  <c r="AR8" i="10" s="1"/>
  <c r="AV8" i="10" s="1"/>
  <c r="AQ33" i="2"/>
  <c r="AR33" i="2" s="1"/>
  <c r="AQ26" i="2"/>
  <c r="AR26" i="2" s="1"/>
  <c r="AV26" i="2" s="1"/>
  <c r="BN5" i="2"/>
  <c r="AQ12" i="12"/>
  <c r="AR12" i="12" s="1"/>
  <c r="AV12" i="12" s="1"/>
  <c r="AQ27" i="7"/>
  <c r="AR27" i="7" s="1"/>
  <c r="AV27" i="7" s="1"/>
  <c r="AQ4" i="6"/>
  <c r="AR4" i="6" s="1"/>
  <c r="AV4" i="6" s="1"/>
  <c r="AQ25" i="6"/>
  <c r="AR25" i="6" s="1"/>
  <c r="AV25" i="6" s="1"/>
  <c r="AQ22" i="5"/>
  <c r="AR22" i="5" s="1"/>
  <c r="AV22" i="5" s="1"/>
  <c r="AQ8" i="5"/>
  <c r="AR8" i="5" s="1"/>
  <c r="AV8" i="5" s="1"/>
  <c r="M8" i="5" s="1"/>
  <c r="N8" i="5" s="1"/>
  <c r="AQ22" i="13"/>
  <c r="AR22" i="13" s="1"/>
  <c r="AV22" i="13" s="1"/>
  <c r="M22" i="13" s="1"/>
  <c r="N22" i="13" s="1"/>
  <c r="AQ17" i="11"/>
  <c r="AR17" i="11" s="1"/>
  <c r="AV17" i="11" s="1"/>
  <c r="M17" i="11" s="1"/>
  <c r="N17" i="11" s="1"/>
  <c r="AQ18" i="2"/>
  <c r="AR18" i="2" s="1"/>
  <c r="AQ11" i="2"/>
  <c r="AR11" i="2" s="1"/>
  <c r="AV11" i="2" s="1"/>
  <c r="AQ19" i="12"/>
  <c r="AR19" i="12" s="1"/>
  <c r="AV19" i="12" s="1"/>
  <c r="M19" i="12" s="1"/>
  <c r="N19" i="12" s="1"/>
  <c r="AQ22" i="4"/>
  <c r="AR22" i="4" s="1"/>
  <c r="AQ30" i="8"/>
  <c r="AR30" i="8" s="1"/>
  <c r="AV30" i="8" s="1"/>
  <c r="M30" i="8" s="1"/>
  <c r="N30" i="8" s="1"/>
  <c r="AQ6" i="7"/>
  <c r="AR6" i="7" s="1"/>
  <c r="AV6" i="7" s="1"/>
  <c r="AQ18" i="6"/>
  <c r="AR18" i="6" s="1"/>
  <c r="AQ11" i="6"/>
  <c r="AR11" i="6" s="1"/>
  <c r="AV11" i="6" s="1"/>
  <c r="AQ8" i="13"/>
  <c r="AR8" i="13" s="1"/>
  <c r="AV8" i="13" s="1"/>
  <c r="AQ14" i="10"/>
  <c r="AR14" i="10" s="1"/>
  <c r="AV14" i="10" s="1"/>
  <c r="M14" i="10" s="1"/>
  <c r="N14" i="10" s="1"/>
  <c r="AQ28" i="10"/>
  <c r="AR28" i="10" s="1"/>
  <c r="AV28" i="10" s="1"/>
  <c r="AQ32" i="2"/>
  <c r="AR32" i="2" s="1"/>
  <c r="AQ15" i="4"/>
  <c r="AR15" i="4" s="1"/>
  <c r="AQ16" i="8"/>
  <c r="AR16" i="8" s="1"/>
  <c r="AQ33" i="12"/>
  <c r="AQ20" i="10"/>
  <c r="AR20" i="10" s="1"/>
  <c r="AV20" i="10" s="1"/>
  <c r="AZ20" i="10" s="1"/>
  <c r="U20" i="10" s="1"/>
  <c r="V20" i="10" s="1"/>
  <c r="AQ31" i="6"/>
  <c r="AR31" i="6" s="1"/>
  <c r="AV31" i="6" s="1"/>
  <c r="AQ17" i="6"/>
  <c r="AR17" i="6" s="1"/>
  <c r="AQ28" i="5"/>
  <c r="AR28" i="5" s="1"/>
  <c r="AV28" i="5" s="1"/>
  <c r="AQ14" i="13"/>
  <c r="AR14" i="13" s="1"/>
  <c r="AV14" i="13" s="1"/>
  <c r="AQ16" i="11"/>
  <c r="AR16" i="11" s="1"/>
  <c r="AV16" i="11" s="1"/>
  <c r="AQ27" i="10"/>
  <c r="AR27" i="10" s="1"/>
  <c r="AQ31" i="2"/>
  <c r="AR31" i="2" s="1"/>
  <c r="AV31" i="2" s="1"/>
  <c r="AQ17" i="2"/>
  <c r="AR17" i="2" s="1"/>
  <c r="AV17" i="2" s="1"/>
  <c r="AQ10" i="2"/>
  <c r="AR10" i="2" s="1"/>
  <c r="AV10" i="2" s="1"/>
  <c r="AQ28" i="4"/>
  <c r="AR28" i="4" s="1"/>
  <c r="AQ14" i="4"/>
  <c r="AR14" i="4" s="1"/>
  <c r="AV14" i="4" s="1"/>
  <c r="AQ5" i="14"/>
  <c r="AQ15" i="8"/>
  <c r="AR15" i="8" s="1"/>
  <c r="AV15" i="8" s="1"/>
  <c r="AQ13" i="10"/>
  <c r="AR13" i="10" s="1"/>
  <c r="AQ22" i="8"/>
  <c r="AR22" i="8" s="1"/>
  <c r="AQ6" i="10"/>
  <c r="AR6" i="10" s="1"/>
  <c r="AV6" i="10" s="1"/>
  <c r="AQ33" i="7"/>
  <c r="AR33" i="7" s="1"/>
  <c r="AV33" i="7" s="1"/>
  <c r="AQ19" i="7"/>
  <c r="AR19" i="7" s="1"/>
  <c r="AV19" i="7" s="1"/>
  <c r="AQ5" i="7"/>
  <c r="AR5" i="7" s="1"/>
  <c r="AV5" i="7" s="1"/>
  <c r="AQ10" i="6"/>
  <c r="AR10" i="6" s="1"/>
  <c r="AV10" i="6" s="1"/>
  <c r="AQ21" i="5"/>
  <c r="AR21" i="5" s="1"/>
  <c r="AV21" i="5" s="1"/>
  <c r="AQ7" i="13"/>
  <c r="AR7" i="13" s="1"/>
  <c r="AV7" i="13" s="1"/>
  <c r="AQ23" i="11"/>
  <c r="AR23" i="11" s="1"/>
  <c r="AV23" i="11" s="1"/>
  <c r="AQ29" i="8"/>
  <c r="AR29" i="8" s="1"/>
  <c r="AQ32" i="12"/>
  <c r="AR32" i="12" s="1"/>
  <c r="AV32" i="12" s="1"/>
  <c r="AQ18" i="12"/>
  <c r="AR18" i="12" s="1"/>
  <c r="AP28" i="2"/>
  <c r="AP26" i="8"/>
  <c r="AP28" i="6"/>
  <c r="AP7" i="6"/>
  <c r="AP25" i="5"/>
  <c r="AP4" i="13"/>
  <c r="AP20" i="11"/>
  <c r="AP6" i="11"/>
  <c r="AV6" i="11" s="1"/>
  <c r="AP22" i="12"/>
  <c r="AP11" i="4"/>
  <c r="AP33" i="8"/>
  <c r="AP19" i="8"/>
  <c r="AV19" i="8" s="1"/>
  <c r="AP21" i="6"/>
  <c r="AP32" i="5"/>
  <c r="AP18" i="5"/>
  <c r="AP25" i="13"/>
  <c r="AP31" i="10"/>
  <c r="AP14" i="2"/>
  <c r="AP4" i="4"/>
  <c r="AP15" i="12"/>
  <c r="AP29" i="12"/>
  <c r="AP30" i="10"/>
  <c r="AP27" i="6"/>
  <c r="AP13" i="6"/>
  <c r="AV13" i="6" s="1"/>
  <c r="AP6" i="6"/>
  <c r="AP26" i="11"/>
  <c r="AP30" i="13"/>
  <c r="AP15" i="10"/>
  <c r="AP21" i="7"/>
  <c r="AP23" i="5"/>
  <c r="AV23" i="5" s="1"/>
  <c r="AP23" i="13"/>
  <c r="AP16" i="13"/>
  <c r="AP25" i="11"/>
  <c r="AP32" i="11"/>
  <c r="AP30" i="4"/>
  <c r="AP23" i="4"/>
  <c r="AV23" i="4" s="1"/>
  <c r="AP24" i="8"/>
  <c r="AP31" i="8"/>
  <c r="AP29" i="10"/>
  <c r="AP33" i="2"/>
  <c r="AV33" i="2" s="1"/>
  <c r="AP26" i="2"/>
  <c r="AP14" i="7"/>
  <c r="AP33" i="6"/>
  <c r="AV33" i="6" s="1"/>
  <c r="M33" i="6" s="1"/>
  <c r="N33" i="6" s="1"/>
  <c r="AP12" i="6"/>
  <c r="AP16" i="5"/>
  <c r="AP9" i="13"/>
  <c r="AV9" i="13" s="1"/>
  <c r="M9" i="13" s="1"/>
  <c r="N9" i="13" s="1"/>
  <c r="AP18" i="11"/>
  <c r="AP22" i="10"/>
  <c r="AP19" i="2"/>
  <c r="AP12" i="2"/>
  <c r="AP16" i="4"/>
  <c r="AP9" i="4"/>
  <c r="AP27" i="12"/>
  <c r="AP13" i="12"/>
  <c r="AP28" i="7"/>
  <c r="AP19" i="6"/>
  <c r="AP5" i="6"/>
  <c r="AP9" i="5"/>
  <c r="AP8" i="10"/>
  <c r="AP7" i="10"/>
  <c r="AV7" i="10" s="1"/>
  <c r="AP18" i="2"/>
  <c r="AP23" i="8"/>
  <c r="AP19" i="12"/>
  <c r="AP6" i="7"/>
  <c r="AP18" i="6"/>
  <c r="AV18" i="6" s="1"/>
  <c r="AP22" i="5"/>
  <c r="AP15" i="5"/>
  <c r="AP10" i="11"/>
  <c r="AV10" i="11" s="1"/>
  <c r="M10" i="11" s="1"/>
  <c r="N10" i="11" s="1"/>
  <c r="AP31" i="11"/>
  <c r="AV31" i="11" s="1"/>
  <c r="AP21" i="10"/>
  <c r="AP32" i="2"/>
  <c r="AP29" i="4"/>
  <c r="AP15" i="4"/>
  <c r="AP16" i="8"/>
  <c r="AP33" i="12"/>
  <c r="AP27" i="10"/>
  <c r="AV27" i="10" s="1"/>
  <c r="M27" i="10" s="1"/>
  <c r="N27" i="10" s="1"/>
  <c r="AP21" i="4"/>
  <c r="AP5" i="14"/>
  <c r="AP22" i="8"/>
  <c r="AP18" i="12"/>
  <c r="AV18" i="12" s="1"/>
  <c r="AP28" i="4"/>
  <c r="AP29" i="8"/>
  <c r="AP13" i="10"/>
  <c r="M19" i="5"/>
  <c r="N19" i="5" s="1"/>
  <c r="M12" i="5"/>
  <c r="N12" i="5" s="1"/>
  <c r="AT35" i="6"/>
  <c r="AS35" i="15" s="1"/>
  <c r="M30" i="6"/>
  <c r="N30" i="6" s="1"/>
  <c r="M16" i="6"/>
  <c r="N16" i="6" s="1"/>
  <c r="AV12" i="6"/>
  <c r="AV21" i="6"/>
  <c r="AV20" i="6"/>
  <c r="M20" i="6" s="1"/>
  <c r="N20" i="6" s="1"/>
  <c r="M32" i="7"/>
  <c r="N32" i="7" s="1"/>
  <c r="AV26" i="7"/>
  <c r="AV25" i="8"/>
  <c r="AT35" i="11"/>
  <c r="AN35" i="15" s="1"/>
  <c r="AV25" i="12"/>
  <c r="M25" i="12" s="1"/>
  <c r="N25" i="12" s="1"/>
  <c r="AV23" i="13"/>
  <c r="DM36" i="3"/>
  <c r="BE36" i="3" s="1"/>
  <c r="BP5" i="2"/>
  <c r="B13" i="3"/>
  <c r="U19" i="5"/>
  <c r="BE19" i="5"/>
  <c r="AZ33" i="5"/>
  <c r="V20" i="5"/>
  <c r="BE23" i="5"/>
  <c r="BE18" i="5"/>
  <c r="BE14" i="5"/>
  <c r="AV27" i="5"/>
  <c r="AZ27" i="5" s="1"/>
  <c r="AV25" i="5"/>
  <c r="M25" i="5" s="1"/>
  <c r="N25" i="5" s="1"/>
  <c r="V7" i="5"/>
  <c r="V12" i="5"/>
  <c r="BE22" i="5"/>
  <c r="AV19" i="5"/>
  <c r="AZ19" i="5" s="1"/>
  <c r="AV17" i="5"/>
  <c r="M17" i="5" s="1"/>
  <c r="N17" i="5" s="1"/>
  <c r="BE21" i="10"/>
  <c r="AY35" i="10"/>
  <c r="AC20" i="10" s="1"/>
  <c r="AD20" i="10" s="1"/>
  <c r="BB35" i="10"/>
  <c r="BB35" i="13"/>
  <c r="AW35" i="13"/>
  <c r="AC16" i="13" s="1"/>
  <c r="AD16" i="13" s="1"/>
  <c r="BE9" i="4"/>
  <c r="V7" i="2"/>
  <c r="BE6" i="2"/>
  <c r="U34" i="2"/>
  <c r="V34" i="2"/>
  <c r="V26" i="4"/>
  <c r="M26" i="4"/>
  <c r="N26" i="4" s="1"/>
  <c r="BE26" i="4"/>
  <c r="BE16" i="4"/>
  <c r="BE30" i="4"/>
  <c r="BE8" i="4"/>
  <c r="BE29" i="4"/>
  <c r="BE23" i="4"/>
  <c r="BE15" i="4"/>
  <c r="BQ32" i="4"/>
  <c r="BT5" i="2"/>
  <c r="E5" i="2"/>
  <c r="AN5" i="2" s="1"/>
  <c r="BG5" i="2"/>
  <c r="BH5" i="2"/>
  <c r="BK5" i="2"/>
  <c r="BQ5" i="2"/>
  <c r="BM5" i="2"/>
  <c r="BY36" i="3"/>
  <c r="Q36" i="3" s="1"/>
  <c r="G17" i="3"/>
  <c r="Q29" i="3"/>
  <c r="AF14" i="3"/>
  <c r="CN39" i="3"/>
  <c r="AH31" i="9" s="1"/>
  <c r="CN38" i="3"/>
  <c r="CN23" i="3"/>
  <c r="AH15" i="9" s="1"/>
  <c r="CN22" i="3"/>
  <c r="AH14" i="9" s="1"/>
  <c r="BP14" i="9" s="1"/>
  <c r="CS37" i="3"/>
  <c r="AH29" i="8" s="1"/>
  <c r="CS36" i="3"/>
  <c r="AH28" i="8" s="1"/>
  <c r="BH28" i="8" s="1"/>
  <c r="CS21" i="3"/>
  <c r="AH13" i="8" s="1"/>
  <c r="BM13" i="8" s="1"/>
  <c r="CS20" i="3"/>
  <c r="C5" i="2"/>
  <c r="D5" i="2" s="1"/>
  <c r="BJ5" i="2"/>
  <c r="BS5" i="2"/>
  <c r="CD23" i="3"/>
  <c r="V23" i="3" s="1"/>
  <c r="AF30" i="3"/>
  <c r="AR6" i="13"/>
  <c r="AY35" i="11"/>
  <c r="U34" i="14"/>
  <c r="V34" i="14"/>
  <c r="BE19" i="8"/>
  <c r="BE28" i="4"/>
  <c r="AU16" i="4"/>
  <c r="BE13" i="2"/>
  <c r="M10" i="7"/>
  <c r="N10" i="7" s="1"/>
  <c r="U15" i="6"/>
  <c r="BE33" i="6"/>
  <c r="BC35" i="13"/>
  <c r="AT35" i="2"/>
  <c r="AU31" i="9"/>
  <c r="AV31" i="9" s="1"/>
  <c r="AZ31" i="9" s="1"/>
  <c r="M31" i="9"/>
  <c r="N31" i="9" s="1"/>
  <c r="M27" i="9"/>
  <c r="N27" i="9" s="1"/>
  <c r="AX35" i="9"/>
  <c r="AP17" i="15" s="1"/>
  <c r="AX35" i="2"/>
  <c r="AJ17" i="15" s="1"/>
  <c r="BD35" i="11"/>
  <c r="AW37" i="11" s="1"/>
  <c r="U26" i="14"/>
  <c r="M26" i="14"/>
  <c r="N26" i="14" s="1"/>
  <c r="BE26" i="14"/>
  <c r="V26" i="14"/>
  <c r="M25" i="14"/>
  <c r="N25" i="14" s="1"/>
  <c r="BE25" i="14"/>
  <c r="U25" i="14"/>
  <c r="AU33" i="8"/>
  <c r="U28" i="8"/>
  <c r="BE28" i="8"/>
  <c r="M27" i="8"/>
  <c r="N27" i="8" s="1"/>
  <c r="V27" i="8"/>
  <c r="BE27" i="8"/>
  <c r="BE26" i="8"/>
  <c r="BE13" i="8"/>
  <c r="M13" i="8"/>
  <c r="N13" i="8" s="1"/>
  <c r="U13" i="8"/>
  <c r="M11" i="8"/>
  <c r="N11" i="8" s="1"/>
  <c r="BE11" i="8"/>
  <c r="U11" i="8"/>
  <c r="M5" i="8"/>
  <c r="N5" i="8" s="1"/>
  <c r="BE5" i="8"/>
  <c r="U5" i="8"/>
  <c r="V5" i="8"/>
  <c r="V33" i="14"/>
  <c r="BE33" i="14"/>
  <c r="BE5" i="14"/>
  <c r="BB35" i="8"/>
  <c r="AW35" i="9"/>
  <c r="AC16" i="9" s="1"/>
  <c r="AD16" i="9" s="1"/>
  <c r="AU29" i="4"/>
  <c r="AT35" i="7"/>
  <c r="AR35" i="15" s="1"/>
  <c r="AT35" i="5"/>
  <c r="AT35" i="15" s="1"/>
  <c r="AY35" i="13"/>
  <c r="AC20" i="13" s="1"/>
  <c r="AD20" i="13" s="1"/>
  <c r="BC35" i="2"/>
  <c r="U8" i="8"/>
  <c r="AU9" i="8"/>
  <c r="AV9" i="8" s="1"/>
  <c r="AZ9" i="8" s="1"/>
  <c r="M9" i="8"/>
  <c r="N9" i="8" s="1"/>
  <c r="BC35" i="7"/>
  <c r="AX35" i="7"/>
  <c r="AR17" i="15" s="1"/>
  <c r="AH33" i="5"/>
  <c r="BR33" i="5" s="1"/>
  <c r="AT35" i="13"/>
  <c r="AL35" i="15" s="1"/>
  <c r="AX35" i="10"/>
  <c r="M6" i="9"/>
  <c r="N6" i="9" s="1"/>
  <c r="BE7" i="2"/>
  <c r="U4" i="14"/>
  <c r="AV22" i="14"/>
  <c r="AZ22" i="14" s="1"/>
  <c r="U22" i="14" s="1"/>
  <c r="V22" i="14" s="1"/>
  <c r="U33" i="14"/>
  <c r="BD35" i="10"/>
  <c r="AO26" i="15" s="1"/>
  <c r="BE16" i="8"/>
  <c r="AU6" i="8"/>
  <c r="AV6" i="8" s="1"/>
  <c r="AZ6" i="8" s="1"/>
  <c r="M6" i="8"/>
  <c r="N6" i="8" s="1"/>
  <c r="BE32" i="12"/>
  <c r="BE20" i="12"/>
  <c r="BE12" i="12"/>
  <c r="BE6" i="12"/>
  <c r="M33" i="5"/>
  <c r="N33" i="5" s="1"/>
  <c r="AW35" i="6"/>
  <c r="AC16" i="6" s="1"/>
  <c r="AD16" i="6" s="1"/>
  <c r="M6" i="12"/>
  <c r="N6" i="12" s="1"/>
  <c r="M24" i="12"/>
  <c r="N24" i="12" s="1"/>
  <c r="AY35" i="12"/>
  <c r="AC20" i="12" s="1"/>
  <c r="AD20" i="12" s="1"/>
  <c r="AV21" i="14"/>
  <c r="AZ21" i="14" s="1"/>
  <c r="U21" i="14" s="1"/>
  <c r="V21" i="14" s="1"/>
  <c r="AV17" i="14"/>
  <c r="AZ17" i="14" s="1"/>
  <c r="U17" i="14" s="1"/>
  <c r="V17" i="14" s="1"/>
  <c r="BD35" i="8"/>
  <c r="AV26" i="14"/>
  <c r="AZ26" i="14" s="1"/>
  <c r="AV20" i="5"/>
  <c r="AZ20" i="5" s="1"/>
  <c r="AV12" i="5"/>
  <c r="AZ12" i="5" s="1"/>
  <c r="AV34" i="6"/>
  <c r="AV24" i="6"/>
  <c r="CN12" i="3"/>
  <c r="CN42" i="3"/>
  <c r="CN35" i="3"/>
  <c r="AH27" i="9" s="1"/>
  <c r="BN27" i="9" s="1"/>
  <c r="CN34" i="3"/>
  <c r="CN27" i="3"/>
  <c r="CN26" i="3"/>
  <c r="CN19" i="3"/>
  <c r="AF19" i="3" s="1"/>
  <c r="CN18" i="3"/>
  <c r="DM39" i="3"/>
  <c r="DM38" i="3"/>
  <c r="AH30" i="14" s="1"/>
  <c r="BK30" i="14" s="1"/>
  <c r="AV22" i="6"/>
  <c r="AZ22" i="6" s="1"/>
  <c r="AV6" i="6"/>
  <c r="AV12" i="7"/>
  <c r="M12" i="7" s="1"/>
  <c r="N12" i="7" s="1"/>
  <c r="AV11" i="8"/>
  <c r="AZ11" i="8" s="1"/>
  <c r="AV7" i="2"/>
  <c r="AZ7" i="2" s="1"/>
  <c r="AV16" i="14"/>
  <c r="AZ16" i="14" s="1"/>
  <c r="U16" i="14" s="1"/>
  <c r="V16" i="14" s="1"/>
  <c r="BO40" i="3"/>
  <c r="BO16" i="3"/>
  <c r="BO13" i="3"/>
  <c r="BO14" i="3"/>
  <c r="BO15" i="3"/>
  <c r="BO36" i="3"/>
  <c r="G36" i="3" s="1"/>
  <c r="BO37" i="3"/>
  <c r="AH29" i="4" s="1"/>
  <c r="BO38" i="3"/>
  <c r="G38" i="3" s="1"/>
  <c r="BO39" i="3"/>
  <c r="AH33" i="7"/>
  <c r="AV29" i="11"/>
  <c r="AZ29" i="11" s="1"/>
  <c r="U29" i="11" s="1"/>
  <c r="V29" i="11" s="1"/>
  <c r="CD42" i="3"/>
  <c r="AH34" i="11" s="1"/>
  <c r="CD39" i="3"/>
  <c r="V39" i="3" s="1"/>
  <c r="CD31" i="3"/>
  <c r="V31" i="3" s="1"/>
  <c r="CD15" i="3"/>
  <c r="V15" i="3" s="1"/>
  <c r="CI14" i="3"/>
  <c r="CI12" i="3"/>
  <c r="CI29" i="3"/>
  <c r="CI30" i="3"/>
  <c r="CI31" i="3"/>
  <c r="AH23" i="10" s="1"/>
  <c r="C23" i="10" s="1"/>
  <c r="D23" i="10" s="1"/>
  <c r="CI32" i="3"/>
  <c r="CI38" i="3"/>
  <c r="CI39" i="3"/>
  <c r="AH31" i="10" s="1"/>
  <c r="BH31" i="10" s="1"/>
  <c r="BQ29" i="14"/>
  <c r="BH29" i="14"/>
  <c r="CD27" i="3"/>
  <c r="V27" i="3" s="1"/>
  <c r="BE37" i="3"/>
  <c r="AH5" i="9"/>
  <c r="BN5" i="9" s="1"/>
  <c r="AF13" i="3"/>
  <c r="BO12" i="3"/>
  <c r="BL6" i="9"/>
  <c r="CS41" i="3"/>
  <c r="CS40" i="3"/>
  <c r="CS33" i="3"/>
  <c r="CS32" i="3"/>
  <c r="CS25" i="3"/>
  <c r="CS24" i="3"/>
  <c r="CS17" i="3"/>
  <c r="CS16" i="3"/>
  <c r="AC18" i="7"/>
  <c r="AD18" i="7" s="1"/>
  <c r="AR18" i="15"/>
  <c r="AC20" i="7"/>
  <c r="AD20" i="7" s="1"/>
  <c r="AX35" i="5"/>
  <c r="AX35" i="11"/>
  <c r="BD35" i="7"/>
  <c r="AX35" i="14"/>
  <c r="BD35" i="9"/>
  <c r="BD35" i="12"/>
  <c r="AR17" i="12"/>
  <c r="BB35" i="12"/>
  <c r="AY35" i="5"/>
  <c r="AX35" i="13"/>
  <c r="BC35" i="14"/>
  <c r="BD35" i="14"/>
  <c r="AY35" i="14"/>
  <c r="AD7" i="3"/>
  <c r="AO12" i="4" s="1"/>
  <c r="AY35" i="6"/>
  <c r="AU19" i="3"/>
  <c r="AH11" i="6"/>
  <c r="BM11" i="6" s="1"/>
  <c r="AX35" i="8"/>
  <c r="AU34" i="14"/>
  <c r="AV34" i="14" s="1"/>
  <c r="AZ34" i="14" s="1"/>
  <c r="M34" i="14"/>
  <c r="N34" i="14" s="1"/>
  <c r="AU33" i="14"/>
  <c r="AV33" i="14" s="1"/>
  <c r="AZ33" i="14" s="1"/>
  <c r="M33" i="14"/>
  <c r="N33" i="14" s="1"/>
  <c r="BE18" i="14"/>
  <c r="V18" i="14"/>
  <c r="U18" i="14"/>
  <c r="M18" i="14"/>
  <c r="N18" i="14" s="1"/>
  <c r="AU5" i="14"/>
  <c r="AU4" i="14"/>
  <c r="AV4" i="14" s="1"/>
  <c r="AZ4" i="14" s="1"/>
  <c r="AT35" i="14"/>
  <c r="AU35" i="15" s="1"/>
  <c r="M4" i="14"/>
  <c r="N4" i="14" s="1"/>
  <c r="BE29" i="5"/>
  <c r="AU26" i="5"/>
  <c r="AV26" i="5" s="1"/>
  <c r="AZ26" i="5" s="1"/>
  <c r="M26" i="5"/>
  <c r="N26" i="5" s="1"/>
  <c r="BE21" i="5"/>
  <c r="AU18" i="5"/>
  <c r="M13" i="5"/>
  <c r="N13" i="5" s="1"/>
  <c r="BE13" i="5"/>
  <c r="U13" i="5"/>
  <c r="V13" i="5"/>
  <c r="AU10" i="5"/>
  <c r="BB35" i="5"/>
  <c r="U5" i="5"/>
  <c r="BE5" i="5"/>
  <c r="V5" i="5"/>
  <c r="M4" i="5"/>
  <c r="N4" i="5" s="1"/>
  <c r="BE4" i="5"/>
  <c r="V4" i="5"/>
  <c r="AU32" i="6"/>
  <c r="BC35" i="6"/>
  <c r="BE27" i="6"/>
  <c r="AX35" i="6"/>
  <c r="BC35" i="5"/>
  <c r="DC42" i="3"/>
  <c r="AU42" i="3" s="1"/>
  <c r="DC39" i="3"/>
  <c r="DC23" i="3"/>
  <c r="DC35" i="3"/>
  <c r="DC15" i="3"/>
  <c r="DC31" i="3"/>
  <c r="DC27" i="3"/>
  <c r="AY35" i="8"/>
  <c r="AN26" i="15"/>
  <c r="V33" i="5"/>
  <c r="AC9" i="11"/>
  <c r="AY35" i="2"/>
  <c r="BD35" i="5"/>
  <c r="BD35" i="6"/>
  <c r="BM29" i="14"/>
  <c r="BJ29" i="14"/>
  <c r="BS29" i="14"/>
  <c r="BG29" i="14"/>
  <c r="AU34" i="8"/>
  <c r="AV34" i="8" s="1"/>
  <c r="M34" i="8" s="1"/>
  <c r="N34" i="8" s="1"/>
  <c r="BE30" i="8"/>
  <c r="AU26" i="8"/>
  <c r="AV26" i="8" s="1"/>
  <c r="M26" i="8" s="1"/>
  <c r="N26" i="8" s="1"/>
  <c r="AU10" i="9"/>
  <c r="AV10" i="9" s="1"/>
  <c r="AT35" i="9"/>
  <c r="AP35" i="15" s="1"/>
  <c r="AW35" i="10"/>
  <c r="AC16" i="10" s="1"/>
  <c r="AD16" i="10" s="1"/>
  <c r="BB35" i="2"/>
  <c r="BE32" i="14"/>
  <c r="V32" i="14"/>
  <c r="AW35" i="14"/>
  <c r="AC16" i="14" s="1"/>
  <c r="AD16" i="14" s="1"/>
  <c r="AU19" i="14"/>
  <c r="AV19" i="14" s="1"/>
  <c r="AZ19" i="14" s="1"/>
  <c r="M19" i="14"/>
  <c r="N19" i="14" s="1"/>
  <c r="AV18" i="14"/>
  <c r="AZ18" i="14" s="1"/>
  <c r="BB35" i="14"/>
  <c r="AV29" i="5"/>
  <c r="AV14" i="5"/>
  <c r="M14" i="5" s="1"/>
  <c r="N14" i="5" s="1"/>
  <c r="AV13" i="5"/>
  <c r="AZ13" i="5" s="1"/>
  <c r="AV5" i="5"/>
  <c r="AZ5" i="5" s="1"/>
  <c r="AV4" i="5"/>
  <c r="AZ4" i="5" s="1"/>
  <c r="AW35" i="5"/>
  <c r="AC16" i="5" s="1"/>
  <c r="AD16" i="5" s="1"/>
  <c r="AV28" i="6"/>
  <c r="M28" i="6" s="1"/>
  <c r="N28" i="6" s="1"/>
  <c r="AD5" i="3"/>
  <c r="BD35" i="13"/>
  <c r="BE21" i="12"/>
  <c r="BC35" i="12"/>
  <c r="AX35" i="12"/>
  <c r="AR15" i="9"/>
  <c r="C29" i="14"/>
  <c r="D29" i="14" s="1"/>
  <c r="M32" i="14"/>
  <c r="N32" i="14" s="1"/>
  <c r="DM13" i="3"/>
  <c r="DM41" i="3"/>
  <c r="DM42" i="3"/>
  <c r="DM25" i="3"/>
  <c r="DM26" i="3"/>
  <c r="DM27" i="3"/>
  <c r="DM28" i="3"/>
  <c r="DM12" i="3"/>
  <c r="AW37" i="10"/>
  <c r="AV17" i="6"/>
  <c r="AV9" i="6"/>
  <c r="AZ9" i="6" s="1"/>
  <c r="AV32" i="7"/>
  <c r="AZ32" i="7" s="1"/>
  <c r="AV31" i="7"/>
  <c r="AZ31" i="7" s="1"/>
  <c r="AV24" i="7"/>
  <c r="AZ24" i="7" s="1"/>
  <c r="AV16" i="7"/>
  <c r="AV15" i="7"/>
  <c r="AV8" i="7"/>
  <c r="AW35" i="7"/>
  <c r="AC16" i="7" s="1"/>
  <c r="AD16" i="7" s="1"/>
  <c r="AV23" i="8"/>
  <c r="BE22" i="8"/>
  <c r="AU12" i="8"/>
  <c r="AV12" i="8" s="1"/>
  <c r="AZ12" i="8" s="1"/>
  <c r="M12" i="8"/>
  <c r="N12" i="8" s="1"/>
  <c r="M10" i="8"/>
  <c r="N10" i="8" s="1"/>
  <c r="BE10" i="8"/>
  <c r="V10" i="8"/>
  <c r="U10" i="8"/>
  <c r="BC35" i="8"/>
  <c r="AU4" i="8"/>
  <c r="AV4" i="8" s="1"/>
  <c r="AZ4" i="8" s="1"/>
  <c r="M4" i="8"/>
  <c r="N4" i="8" s="1"/>
  <c r="AT35" i="8"/>
  <c r="AQ35" i="15" s="1"/>
  <c r="M28" i="9"/>
  <c r="N28" i="9" s="1"/>
  <c r="U28" i="9"/>
  <c r="BE27" i="9"/>
  <c r="U27" i="9"/>
  <c r="M7" i="9"/>
  <c r="N7" i="9" s="1"/>
  <c r="BC35" i="9"/>
  <c r="V7" i="9"/>
  <c r="BE27" i="10"/>
  <c r="BE11" i="10"/>
  <c r="BC35" i="10"/>
  <c r="AU25" i="4"/>
  <c r="AV25" i="4" s="1"/>
  <c r="AT35" i="4"/>
  <c r="AK35" i="15" s="1"/>
  <c r="AV11" i="10"/>
  <c r="AZ11" i="10" s="1"/>
  <c r="U11" i="10" s="1"/>
  <c r="V11" i="10" s="1"/>
  <c r="AV15" i="14"/>
  <c r="AZ15" i="14" s="1"/>
  <c r="U15" i="14" s="1"/>
  <c r="V15" i="14" s="1"/>
  <c r="AV12" i="14"/>
  <c r="AZ12" i="14" s="1"/>
  <c r="AV32" i="5"/>
  <c r="AV31" i="5"/>
  <c r="AV24" i="5"/>
  <c r="M24" i="5" s="1"/>
  <c r="N24" i="5" s="1"/>
  <c r="AV16" i="5"/>
  <c r="M16" i="5" s="1"/>
  <c r="N16" i="5" s="1"/>
  <c r="AV30" i="6"/>
  <c r="AZ30" i="6" s="1"/>
  <c r="AV29" i="6"/>
  <c r="AZ29" i="6" s="1"/>
  <c r="AV23" i="6"/>
  <c r="AZ23" i="6" s="1"/>
  <c r="AV16" i="6"/>
  <c r="AZ16" i="6" s="1"/>
  <c r="AV15" i="6"/>
  <c r="AZ15" i="6" s="1"/>
  <c r="AV8" i="6"/>
  <c r="AZ8" i="6" s="1"/>
  <c r="AV30" i="7"/>
  <c r="AV29" i="7"/>
  <c r="AV22" i="7"/>
  <c r="AV21" i="7"/>
  <c r="AV13" i="7"/>
  <c r="AV29" i="8"/>
  <c r="AV28" i="8"/>
  <c r="AZ28" i="8" s="1"/>
  <c r="AV21" i="8"/>
  <c r="AZ21" i="8" s="1"/>
  <c r="M20" i="8"/>
  <c r="N20" i="8" s="1"/>
  <c r="V20" i="8"/>
  <c r="AV8" i="8"/>
  <c r="AZ8" i="8" s="1"/>
  <c r="AW35" i="8"/>
  <c r="AC16" i="8" s="1"/>
  <c r="AD16" i="8" s="1"/>
  <c r="AV21" i="9"/>
  <c r="AZ21" i="9" s="1"/>
  <c r="AV20" i="9"/>
  <c r="AZ20" i="9" s="1"/>
  <c r="AV16" i="13"/>
  <c r="AV6" i="13"/>
  <c r="AZ6" i="13" s="1"/>
  <c r="AV26" i="4"/>
  <c r="AZ26" i="4" s="1"/>
  <c r="AV22" i="4"/>
  <c r="AW35" i="2"/>
  <c r="AC16" i="2" s="1"/>
  <c r="AD16" i="2" s="1"/>
  <c r="M28" i="8"/>
  <c r="N28" i="8" s="1"/>
  <c r="V28" i="8"/>
  <c r="M8" i="8"/>
  <c r="N8" i="8" s="1"/>
  <c r="V8" i="8"/>
  <c r="AV30" i="9"/>
  <c r="AZ30" i="9" s="1"/>
  <c r="U30" i="9" s="1"/>
  <c r="V30" i="9" s="1"/>
  <c r="AW35" i="11"/>
  <c r="AC16" i="11" s="1"/>
  <c r="AD16" i="11" s="1"/>
  <c r="M23" i="12"/>
  <c r="N23" i="12" s="1"/>
  <c r="U23" i="12"/>
  <c r="AV25" i="14"/>
  <c r="AZ25" i="14" s="1"/>
  <c r="AV11" i="14"/>
  <c r="AZ11" i="14" s="1"/>
  <c r="AV4" i="7"/>
  <c r="AZ4" i="7" s="1"/>
  <c r="AV14" i="8"/>
  <c r="AV7" i="8"/>
  <c r="AZ7" i="8" s="1"/>
  <c r="AV25" i="11"/>
  <c r="AV24" i="11"/>
  <c r="AV8" i="4"/>
  <c r="AV13" i="2"/>
  <c r="M13" i="2" s="1"/>
  <c r="N13" i="2" s="1"/>
  <c r="AV6" i="2"/>
  <c r="AZ6" i="2" s="1"/>
  <c r="U6" i="12"/>
  <c r="U31" i="12"/>
  <c r="V31" i="12" s="1"/>
  <c r="AT35" i="12"/>
  <c r="AM35" i="15" s="1"/>
  <c r="AV31" i="12"/>
  <c r="AZ31" i="12" s="1"/>
  <c r="AV26" i="12"/>
  <c r="M26" i="12" s="1"/>
  <c r="N26" i="12" s="1"/>
  <c r="AV24" i="12"/>
  <c r="AZ24" i="12" s="1"/>
  <c r="AV32" i="8"/>
  <c r="AV27" i="8"/>
  <c r="AZ27" i="8" s="1"/>
  <c r="AV14" i="9"/>
  <c r="AZ14" i="9" s="1"/>
  <c r="AV7" i="9"/>
  <c r="AZ7" i="9" s="1"/>
  <c r="AV4" i="11"/>
  <c r="BD35" i="2"/>
  <c r="AW35" i="12"/>
  <c r="AC16" i="12" s="1"/>
  <c r="AD16" i="12" s="1"/>
  <c r="AV6" i="12"/>
  <c r="AZ6" i="12" s="1"/>
  <c r="U5" i="12"/>
  <c r="BE5" i="12"/>
  <c r="V5" i="12"/>
  <c r="AV5" i="12"/>
  <c r="AZ5" i="12" s="1"/>
  <c r="AV27" i="9"/>
  <c r="AZ27" i="9" s="1"/>
  <c r="AV13" i="9"/>
  <c r="AZ13" i="9" s="1"/>
  <c r="AV23" i="12"/>
  <c r="AZ23" i="12" s="1"/>
  <c r="AV28" i="12"/>
  <c r="M28" i="12" s="1"/>
  <c r="N28" i="12" s="1"/>
  <c r="AV10" i="12"/>
  <c r="AZ10" i="12" s="1"/>
  <c r="U10" i="12" s="1"/>
  <c r="V10" i="12" s="1"/>
  <c r="BY40" i="3"/>
  <c r="BY39" i="3"/>
  <c r="AV20" i="14"/>
  <c r="AZ20" i="14" s="1"/>
  <c r="U20" i="14" s="1"/>
  <c r="V20" i="14" s="1"/>
  <c r="M17" i="14"/>
  <c r="N17" i="14" s="1"/>
  <c r="M20" i="14"/>
  <c r="N20" i="14" s="1"/>
  <c r="M15" i="14"/>
  <c r="N15" i="14" s="1"/>
  <c r="M21" i="14"/>
  <c r="N21" i="14" s="1"/>
  <c r="M22" i="14"/>
  <c r="N22" i="14" s="1"/>
  <c r="M16" i="14"/>
  <c r="N16" i="14" s="1"/>
  <c r="AV31" i="14"/>
  <c r="AV29" i="14"/>
  <c r="AV27" i="14"/>
  <c r="AV23" i="14"/>
  <c r="AV13" i="14"/>
  <c r="AV9" i="14"/>
  <c r="AV7" i="14"/>
  <c r="AV30" i="14"/>
  <c r="AV28" i="14"/>
  <c r="AV24" i="14"/>
  <c r="AV14" i="14"/>
  <c r="AV10" i="14"/>
  <c r="AV8" i="14"/>
  <c r="AV34" i="9"/>
  <c r="M30" i="9"/>
  <c r="N30" i="9" s="1"/>
  <c r="AV33" i="9"/>
  <c r="AV29" i="9"/>
  <c r="AV25" i="9"/>
  <c r="AV23" i="9"/>
  <c r="AV19" i="9"/>
  <c r="AV17" i="9"/>
  <c r="AV15" i="9"/>
  <c r="AV11" i="9"/>
  <c r="AV9" i="9"/>
  <c r="AV5" i="9"/>
  <c r="AV32" i="9"/>
  <c r="AV26" i="9"/>
  <c r="AV24" i="9"/>
  <c r="AV22" i="9"/>
  <c r="AV18" i="9"/>
  <c r="AV16" i="9"/>
  <c r="AV12" i="9"/>
  <c r="AV8" i="9"/>
  <c r="AV4" i="9"/>
  <c r="AT35" i="10"/>
  <c r="AO35" i="15" s="1"/>
  <c r="AV5" i="10"/>
  <c r="AZ5" i="10" s="1"/>
  <c r="U5" i="10" s="1"/>
  <c r="V5" i="10" s="1"/>
  <c r="M5" i="10"/>
  <c r="N5" i="10" s="1"/>
  <c r="AV16" i="10"/>
  <c r="AZ16" i="10" s="1"/>
  <c r="U16" i="10" s="1"/>
  <c r="V16" i="10" s="1"/>
  <c r="AV9" i="10"/>
  <c r="AV10" i="10"/>
  <c r="AV25" i="10"/>
  <c r="AZ25" i="10" s="1"/>
  <c r="U25" i="10" s="1"/>
  <c r="V25" i="10" s="1"/>
  <c r="AV19" i="10"/>
  <c r="AZ19" i="10" s="1"/>
  <c r="U19" i="10" s="1"/>
  <c r="V19" i="10" s="1"/>
  <c r="AV12" i="10"/>
  <c r="AZ12" i="10" s="1"/>
  <c r="U12" i="10" s="1"/>
  <c r="V12" i="10" s="1"/>
  <c r="M25" i="10"/>
  <c r="N25" i="10" s="1"/>
  <c r="M10" i="10"/>
  <c r="N10" i="10" s="1"/>
  <c r="M11" i="10"/>
  <c r="N11" i="10" s="1"/>
  <c r="M12" i="10"/>
  <c r="N12" i="10" s="1"/>
  <c r="AV32" i="10"/>
  <c r="AV33" i="10"/>
  <c r="AV26" i="10"/>
  <c r="AV24" i="10"/>
  <c r="AV18" i="10"/>
  <c r="AV4" i="10"/>
  <c r="AV30" i="11"/>
  <c r="AZ30" i="11" s="1"/>
  <c r="U30" i="11" s="1"/>
  <c r="V30" i="11" s="1"/>
  <c r="M29" i="11"/>
  <c r="N29" i="11" s="1"/>
  <c r="AV27" i="11"/>
  <c r="AV19" i="11"/>
  <c r="AV15" i="11"/>
  <c r="AV13" i="11"/>
  <c r="AV9" i="11"/>
  <c r="AZ9" i="11" s="1"/>
  <c r="U9" i="11" s="1"/>
  <c r="V9" i="11" s="1"/>
  <c r="AV7" i="11"/>
  <c r="AV5" i="11"/>
  <c r="AV28" i="11"/>
  <c r="AV22" i="11"/>
  <c r="AV20" i="11"/>
  <c r="AV14" i="11"/>
  <c r="AV12" i="11"/>
  <c r="AV8" i="11"/>
  <c r="M10" i="12"/>
  <c r="N10" i="12" s="1"/>
  <c r="AV30" i="12"/>
  <c r="AV17" i="12"/>
  <c r="AV16" i="12"/>
  <c r="AV11" i="12"/>
  <c r="AV7" i="12"/>
  <c r="AV33" i="13"/>
  <c r="AV32" i="13"/>
  <c r="AV28" i="13"/>
  <c r="AV27" i="13"/>
  <c r="AV26" i="13"/>
  <c r="AV24" i="13"/>
  <c r="AV21" i="13"/>
  <c r="AV20" i="13"/>
  <c r="AV19" i="13"/>
  <c r="AV17" i="13"/>
  <c r="AV13" i="13"/>
  <c r="AV12" i="13"/>
  <c r="AV5" i="13"/>
  <c r="BK32" i="4"/>
  <c r="BH32" i="4"/>
  <c r="BN32" i="4"/>
  <c r="AV32" i="4"/>
  <c r="AV31" i="4"/>
  <c r="AV27" i="4"/>
  <c r="AV24" i="4"/>
  <c r="AV20" i="4"/>
  <c r="AV19" i="4"/>
  <c r="AV18" i="4"/>
  <c r="AV13" i="4"/>
  <c r="AV12" i="4"/>
  <c r="AV6" i="4"/>
  <c r="AV5" i="4"/>
  <c r="AZ5" i="4" s="1"/>
  <c r="U5" i="4" s="1"/>
  <c r="V5" i="4" s="1"/>
  <c r="AV28" i="2"/>
  <c r="M28" i="2" s="1"/>
  <c r="N28" i="2" s="1"/>
  <c r="AV4" i="2"/>
  <c r="BA4" i="2" s="1"/>
  <c r="AV30" i="2"/>
  <c r="AV29" i="2"/>
  <c r="AV25" i="2"/>
  <c r="AV24" i="2"/>
  <c r="AV22" i="2"/>
  <c r="AV16" i="2"/>
  <c r="AV15" i="2"/>
  <c r="AV9" i="2"/>
  <c r="AZ9" i="2" s="1"/>
  <c r="U9" i="2" s="1"/>
  <c r="V9" i="2" s="1"/>
  <c r="AV5" i="2"/>
  <c r="BE5" i="2" s="1"/>
  <c r="M7" i="2"/>
  <c r="N7" i="2" s="1"/>
  <c r="M6" i="2"/>
  <c r="N6" i="2" s="1"/>
  <c r="AR15" i="6"/>
  <c r="CD13" i="3"/>
  <c r="CD17" i="3"/>
  <c r="V17" i="3" s="1"/>
  <c r="CD21" i="3"/>
  <c r="CD25" i="3"/>
  <c r="CD29" i="3"/>
  <c r="CD33" i="3"/>
  <c r="CD37" i="3"/>
  <c r="CD41" i="3"/>
  <c r="DC13" i="3"/>
  <c r="DC17" i="3"/>
  <c r="DC21" i="3"/>
  <c r="DC25" i="3"/>
  <c r="DC29" i="3"/>
  <c r="DC33" i="3"/>
  <c r="DC37" i="3"/>
  <c r="DC41" i="3"/>
  <c r="BJ41" i="3"/>
  <c r="BJ40" i="3"/>
  <c r="BJ37" i="3"/>
  <c r="BJ36" i="3"/>
  <c r="BJ33" i="3"/>
  <c r="BJ32" i="3"/>
  <c r="BJ29" i="3"/>
  <c r="BJ28" i="3"/>
  <c r="BJ25" i="3"/>
  <c r="BJ24" i="3"/>
  <c r="BJ21" i="3"/>
  <c r="BJ20" i="3"/>
  <c r="BJ17" i="3"/>
  <c r="BJ16" i="3"/>
  <c r="BI32" i="4"/>
  <c r="BT32" i="4"/>
  <c r="DM40" i="3"/>
  <c r="DM35" i="3"/>
  <c r="DM34" i="3"/>
  <c r="DM33" i="3"/>
  <c r="DM32" i="3"/>
  <c r="DM31" i="3"/>
  <c r="DM30" i="3"/>
  <c r="DM29" i="3"/>
  <c r="DM24" i="3"/>
  <c r="DM23" i="3"/>
  <c r="DM22" i="3"/>
  <c r="DM21" i="3"/>
  <c r="DM20" i="3"/>
  <c r="DM19" i="3"/>
  <c r="DM18" i="3"/>
  <c r="DM17" i="3"/>
  <c r="DM16" i="3"/>
  <c r="DM15" i="3"/>
  <c r="DM14" i="3"/>
  <c r="AV23" i="2"/>
  <c r="BE23" i="2" s="1"/>
  <c r="CD12" i="3"/>
  <c r="V12" i="3" s="1"/>
  <c r="CD14" i="3"/>
  <c r="CD16" i="3"/>
  <c r="CD18" i="3"/>
  <c r="CD20" i="3"/>
  <c r="CD22" i="3"/>
  <c r="CD24" i="3"/>
  <c r="CD26" i="3"/>
  <c r="CD28" i="3"/>
  <c r="CD30" i="3"/>
  <c r="CD32" i="3"/>
  <c r="CD34" i="3"/>
  <c r="CD36" i="3"/>
  <c r="CD38" i="3"/>
  <c r="CD40" i="3"/>
  <c r="DC12" i="3"/>
  <c r="DC14" i="3"/>
  <c r="DC16" i="3"/>
  <c r="DC18" i="3"/>
  <c r="DC20" i="3"/>
  <c r="DC22" i="3"/>
  <c r="DC24" i="3"/>
  <c r="DC26" i="3"/>
  <c r="DC28" i="3"/>
  <c r="DC30" i="3"/>
  <c r="DC32" i="3"/>
  <c r="DC34" i="3"/>
  <c r="DC36" i="3"/>
  <c r="DC38" i="3"/>
  <c r="DC40" i="3"/>
  <c r="BP21" i="12"/>
  <c r="BK21" i="12"/>
  <c r="BG21" i="12"/>
  <c r="BN21" i="12"/>
  <c r="BJ21" i="12"/>
  <c r="BH21" i="12"/>
  <c r="C21" i="12"/>
  <c r="D21" i="12" s="1"/>
  <c r="BY34" i="3"/>
  <c r="BY33" i="3"/>
  <c r="BY30" i="3"/>
  <c r="BJ32" i="4"/>
  <c r="AR4" i="7"/>
  <c r="L42" i="3"/>
  <c r="AH34" i="13"/>
  <c r="E6" i="9"/>
  <c r="BN6" i="9"/>
  <c r="BP6" i="9"/>
  <c r="BR6" i="9"/>
  <c r="BU6" i="9"/>
  <c r="BK6" i="9"/>
  <c r="BI6" i="9"/>
  <c r="BG6" i="9"/>
  <c r="C6" i="9"/>
  <c r="D6" i="9" s="1"/>
  <c r="BM6" i="9"/>
  <c r="BO6" i="9"/>
  <c r="BQ6" i="9"/>
  <c r="BS6" i="9"/>
  <c r="BT5" i="9"/>
  <c r="E17" i="4"/>
  <c r="BP17" i="4"/>
  <c r="BK17" i="4"/>
  <c r="E9" i="4"/>
  <c r="BJ9" i="4"/>
  <c r="BH9" i="4"/>
  <c r="BG9" i="4"/>
  <c r="C9" i="4"/>
  <c r="D9" i="4" s="1"/>
  <c r="AO9" i="4"/>
  <c r="BP9" i="4"/>
  <c r="BT9" i="4"/>
  <c r="BK9" i="4"/>
  <c r="AH11" i="11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CX12" i="3"/>
  <c r="CX13" i="3"/>
  <c r="CX14" i="3"/>
  <c r="CX15" i="3"/>
  <c r="CX16" i="3"/>
  <c r="CX17" i="3"/>
  <c r="CX18" i="3"/>
  <c r="CX19" i="3"/>
  <c r="CX20" i="3"/>
  <c r="CX21" i="3"/>
  <c r="CX22" i="3"/>
  <c r="CX23" i="3"/>
  <c r="CX24" i="3"/>
  <c r="CX25" i="3"/>
  <c r="CX26" i="3"/>
  <c r="CX27" i="3"/>
  <c r="CX28" i="3"/>
  <c r="CX29" i="3"/>
  <c r="CX30" i="3"/>
  <c r="CX31" i="3"/>
  <c r="CX32" i="3"/>
  <c r="CX33" i="3"/>
  <c r="CX34" i="3"/>
  <c r="CX35" i="3"/>
  <c r="CX36" i="3"/>
  <c r="CX37" i="3"/>
  <c r="CX38" i="3"/>
  <c r="CX39" i="3"/>
  <c r="CX40" i="3"/>
  <c r="DH12" i="3"/>
  <c r="DH13" i="3"/>
  <c r="DH14" i="3"/>
  <c r="DH15" i="3"/>
  <c r="DH16" i="3"/>
  <c r="DH17" i="3"/>
  <c r="DH18" i="3"/>
  <c r="DH19" i="3"/>
  <c r="DH20" i="3"/>
  <c r="DH21" i="3"/>
  <c r="DH22" i="3"/>
  <c r="DH23" i="3"/>
  <c r="DH24" i="3"/>
  <c r="DH25" i="3"/>
  <c r="DH26" i="3"/>
  <c r="DH27" i="3"/>
  <c r="DH28" i="3"/>
  <c r="DH29" i="3"/>
  <c r="DH30" i="3"/>
  <c r="DH31" i="3"/>
  <c r="DH32" i="3"/>
  <c r="DH33" i="3"/>
  <c r="DH34" i="3"/>
  <c r="DH35" i="3"/>
  <c r="DH36" i="3"/>
  <c r="DH37" i="3"/>
  <c r="DH38" i="3"/>
  <c r="DH39" i="3"/>
  <c r="DH40" i="3"/>
  <c r="CI35" i="3"/>
  <c r="CI26" i="3"/>
  <c r="CI25" i="3"/>
  <c r="CI23" i="3"/>
  <c r="CI20" i="3"/>
  <c r="CI19" i="3"/>
  <c r="CI16" i="3"/>
  <c r="CI15" i="3"/>
  <c r="CI13" i="3"/>
  <c r="CI17" i="3"/>
  <c r="CI18" i="3"/>
  <c r="CI21" i="3"/>
  <c r="CI22" i="3"/>
  <c r="CI24" i="3"/>
  <c r="CI27" i="3"/>
  <c r="CI28" i="3"/>
  <c r="CI33" i="3"/>
  <c r="CI34" i="3"/>
  <c r="CI36" i="3"/>
  <c r="CI37" i="3"/>
  <c r="CI40" i="3"/>
  <c r="CI41" i="3"/>
  <c r="BG26" i="4"/>
  <c r="BS22" i="4"/>
  <c r="BJ21" i="4"/>
  <c r="BN21" i="4"/>
  <c r="E29" i="14"/>
  <c r="BN29" i="14"/>
  <c r="BP29" i="14"/>
  <c r="BT29" i="14"/>
  <c r="BK29" i="14"/>
  <c r="BH21" i="8"/>
  <c r="BG21" i="8"/>
  <c r="BK21" i="8"/>
  <c r="C21" i="8"/>
  <c r="D21" i="8" s="1"/>
  <c r="BM5" i="8"/>
  <c r="BO5" i="8"/>
  <c r="BQ5" i="8"/>
  <c r="BS5" i="8"/>
  <c r="BU5" i="8"/>
  <c r="BJ5" i="8"/>
  <c r="BH5" i="8"/>
  <c r="BG5" i="8"/>
  <c r="AO5" i="8"/>
  <c r="E5" i="8"/>
  <c r="BN5" i="8"/>
  <c r="BP5" i="8"/>
  <c r="BR5" i="8"/>
  <c r="BT5" i="8"/>
  <c r="BL5" i="8"/>
  <c r="BK5" i="8"/>
  <c r="BI5" i="8"/>
  <c r="C5" i="8"/>
  <c r="D5" i="8" s="1"/>
  <c r="CN41" i="3"/>
  <c r="CN40" i="3"/>
  <c r="CN37" i="3"/>
  <c r="CN36" i="3"/>
  <c r="CN33" i="3"/>
  <c r="CN32" i="3"/>
  <c r="CN29" i="3"/>
  <c r="CN28" i="3"/>
  <c r="CN25" i="3"/>
  <c r="CN24" i="3"/>
  <c r="CN21" i="3"/>
  <c r="CN20" i="3"/>
  <c r="CN17" i="3"/>
  <c r="CN16" i="3"/>
  <c r="BJ12" i="3"/>
  <c r="AH4" i="2" s="1"/>
  <c r="BJ42" i="3"/>
  <c r="BJ39" i="3"/>
  <c r="BJ38" i="3"/>
  <c r="BJ35" i="3"/>
  <c r="BJ34" i="3"/>
  <c r="BJ31" i="3"/>
  <c r="BJ30" i="3"/>
  <c r="BJ27" i="3"/>
  <c r="BJ26" i="3"/>
  <c r="BJ23" i="3"/>
  <c r="BJ22" i="3"/>
  <c r="BJ19" i="3"/>
  <c r="BJ18" i="3"/>
  <c r="BJ15" i="3"/>
  <c r="BJ14" i="3"/>
  <c r="BP32" i="4"/>
  <c r="CS12" i="3"/>
  <c r="CS42" i="3"/>
  <c r="CS39" i="3"/>
  <c r="CS38" i="3"/>
  <c r="CS35" i="3"/>
  <c r="CS34" i="3"/>
  <c r="CS31" i="3"/>
  <c r="CS30" i="3"/>
  <c r="CS27" i="3"/>
  <c r="CS26" i="3"/>
  <c r="CS23" i="3"/>
  <c r="CS22" i="3"/>
  <c r="CS19" i="3"/>
  <c r="CS18" i="3"/>
  <c r="CS15" i="3"/>
  <c r="CS14" i="3"/>
  <c r="E21" i="12"/>
  <c r="BM21" i="12"/>
  <c r="BS21" i="12"/>
  <c r="BY13" i="3"/>
  <c r="BY15" i="3"/>
  <c r="BY16" i="3"/>
  <c r="BY17" i="3"/>
  <c r="BY18" i="3"/>
  <c r="BY21" i="3"/>
  <c r="BY22" i="3"/>
  <c r="BY25" i="3"/>
  <c r="BY26" i="3"/>
  <c r="BY28" i="3"/>
  <c r="BY31" i="3"/>
  <c r="BY32" i="3"/>
  <c r="BY35" i="3"/>
  <c r="BY37" i="3"/>
  <c r="BY38" i="3"/>
  <c r="BY41" i="3"/>
  <c r="BY12" i="3"/>
  <c r="BY27" i="3"/>
  <c r="BY24" i="3"/>
  <c r="BY23" i="3"/>
  <c r="BY20" i="3"/>
  <c r="BY19" i="3"/>
  <c r="BT6" i="9"/>
  <c r="BG32" i="4"/>
  <c r="BM32" i="4"/>
  <c r="M4" i="2" l="1"/>
  <c r="N4" i="2" s="1"/>
  <c r="AO18" i="4"/>
  <c r="BP6" i="12"/>
  <c r="BE35" i="7"/>
  <c r="BE35" i="9"/>
  <c r="C18" i="4"/>
  <c r="D18" i="4" s="1"/>
  <c r="BQ26" i="4"/>
  <c r="AP18" i="15"/>
  <c r="BH26" i="4"/>
  <c r="BP18" i="4"/>
  <c r="AC18" i="9"/>
  <c r="AD18" i="9" s="1"/>
  <c r="BN26" i="4"/>
  <c r="BS10" i="4"/>
  <c r="AO6" i="9"/>
  <c r="AF15" i="3"/>
  <c r="AG37" i="15"/>
  <c r="AJ35" i="15"/>
  <c r="AM18" i="15"/>
  <c r="BS11" i="4"/>
  <c r="AO29" i="14"/>
  <c r="BJ6" i="9"/>
  <c r="BG21" i="4"/>
  <c r="BH14" i="9"/>
  <c r="BI6" i="12"/>
  <c r="AF22" i="3"/>
  <c r="BN6" i="12"/>
  <c r="G24" i="3"/>
  <c r="BU6" i="12"/>
  <c r="C14" i="9"/>
  <c r="D14" i="9" s="1"/>
  <c r="BG6" i="12"/>
  <c r="BL6" i="12"/>
  <c r="BO6" i="12"/>
  <c r="BU14" i="9"/>
  <c r="BH6" i="12"/>
  <c r="Q14" i="3"/>
  <c r="BJ6" i="12"/>
  <c r="BS6" i="12"/>
  <c r="BM6" i="12"/>
  <c r="C6" i="12"/>
  <c r="D6" i="12" s="1"/>
  <c r="AH28" i="14"/>
  <c r="AO28" i="14" s="1"/>
  <c r="E6" i="12"/>
  <c r="AL6" i="12" s="1"/>
  <c r="BT6" i="12"/>
  <c r="BR6" i="12"/>
  <c r="BQ6" i="12"/>
  <c r="AO6" i="12"/>
  <c r="BJ22" i="4"/>
  <c r="BS13" i="8"/>
  <c r="BG14" i="4"/>
  <c r="BQ9" i="4"/>
  <c r="G30" i="3"/>
  <c r="AO5" i="2"/>
  <c r="AM5" i="2" s="1"/>
  <c r="BQ11" i="6"/>
  <c r="BT10" i="4"/>
  <c r="BP19" i="4"/>
  <c r="G19" i="3"/>
  <c r="BS19" i="4"/>
  <c r="BT11" i="4"/>
  <c r="BS23" i="10"/>
  <c r="AH27" i="11"/>
  <c r="BM27" i="11" s="1"/>
  <c r="BQ19" i="4"/>
  <c r="BH11" i="4"/>
  <c r="AO11" i="4"/>
  <c r="V42" i="3"/>
  <c r="BM11" i="4"/>
  <c r="BT19" i="4"/>
  <c r="AH9" i="11"/>
  <c r="BN9" i="11" s="1"/>
  <c r="AA31" i="3"/>
  <c r="BH19" i="4"/>
  <c r="AO14" i="4"/>
  <c r="BQ14" i="4"/>
  <c r="BP14" i="4"/>
  <c r="BH22" i="4"/>
  <c r="BN22" i="4"/>
  <c r="BU26" i="4"/>
  <c r="C26" i="4"/>
  <c r="D26" i="4" s="1"/>
  <c r="BP26" i="4"/>
  <c r="BK10" i="4"/>
  <c r="BH10" i="4"/>
  <c r="E10" i="4"/>
  <c r="BG18" i="4"/>
  <c r="BQ18" i="4"/>
  <c r="BR18" i="4"/>
  <c r="G34" i="3"/>
  <c r="E14" i="4"/>
  <c r="AL14" i="4" s="1"/>
  <c r="BK14" i="4"/>
  <c r="BJ14" i="4"/>
  <c r="BQ22" i="4"/>
  <c r="BT22" i="4"/>
  <c r="BK26" i="4"/>
  <c r="BO26" i="4"/>
  <c r="BJ26" i="4"/>
  <c r="BP10" i="4"/>
  <c r="BH18" i="4"/>
  <c r="BN18" i="4"/>
  <c r="G26" i="3"/>
  <c r="E22" i="4"/>
  <c r="AN22" i="4" s="1"/>
  <c r="BS14" i="4"/>
  <c r="BT14" i="4"/>
  <c r="BG22" i="4"/>
  <c r="BM22" i="4"/>
  <c r="BL26" i="4"/>
  <c r="BM26" i="4"/>
  <c r="BR26" i="4"/>
  <c r="BG10" i="4"/>
  <c r="C10" i="4"/>
  <c r="D10" i="4" s="1"/>
  <c r="BN10" i="4"/>
  <c r="BS18" i="4"/>
  <c r="BJ18" i="4"/>
  <c r="E18" i="4"/>
  <c r="AN18" i="4" s="1"/>
  <c r="AM18" i="4" s="1"/>
  <c r="G18" i="3"/>
  <c r="AV14" i="7"/>
  <c r="AZ14" i="7" s="1"/>
  <c r="U14" i="7" s="1"/>
  <c r="V14" i="7" s="1"/>
  <c r="AZ14" i="8"/>
  <c r="U14" i="8" s="1"/>
  <c r="V14" i="8" s="1"/>
  <c r="M14" i="8"/>
  <c r="N14" i="8" s="1"/>
  <c r="E28" i="8"/>
  <c r="AN28" i="8" s="1"/>
  <c r="BK28" i="8"/>
  <c r="BI28" i="8"/>
  <c r="AH20" i="8"/>
  <c r="BQ20" i="8" s="1"/>
  <c r="AK28" i="3"/>
  <c r="BJ12" i="4"/>
  <c r="BS12" i="4"/>
  <c r="BN12" i="4"/>
  <c r="C12" i="4"/>
  <c r="D12" i="4" s="1"/>
  <c r="BS16" i="4"/>
  <c r="BG16" i="4"/>
  <c r="C16" i="4"/>
  <c r="D16" i="4" s="1"/>
  <c r="BP16" i="4"/>
  <c r="AO16" i="4"/>
  <c r="AH24" i="4"/>
  <c r="G32" i="3"/>
  <c r="BT22" i="9"/>
  <c r="BP22" i="9"/>
  <c r="BG22" i="9"/>
  <c r="AO22" i="9"/>
  <c r="BQ22" i="9"/>
  <c r="C22" i="9"/>
  <c r="D22" i="9" s="1"/>
  <c r="E12" i="4"/>
  <c r="AL12" i="4" s="1"/>
  <c r="BJ28" i="8"/>
  <c r="BM12" i="4"/>
  <c r="BG12" i="4"/>
  <c r="G20" i="3"/>
  <c r="BQ16" i="4"/>
  <c r="C29" i="8"/>
  <c r="D29" i="8" s="1"/>
  <c r="BM9" i="4"/>
  <c r="BS9" i="4"/>
  <c r="BM21" i="8"/>
  <c r="BS21" i="8"/>
  <c r="BP21" i="8"/>
  <c r="BI21" i="8"/>
  <c r="E21" i="8"/>
  <c r="AN21" i="8" s="1"/>
  <c r="BJ21" i="8"/>
  <c r="BM17" i="4"/>
  <c r="C17" i="4"/>
  <c r="D17" i="4" s="1"/>
  <c r="BS17" i="4"/>
  <c r="BN17" i="4"/>
  <c r="E21" i="4"/>
  <c r="AL21" i="4" s="1"/>
  <c r="BH21" i="4"/>
  <c r="BT21" i="4"/>
  <c r="BQ21" i="4"/>
  <c r="AO21" i="4"/>
  <c r="BK21" i="4"/>
  <c r="AH25" i="4"/>
  <c r="BN25" i="4" s="1"/>
  <c r="G33" i="3"/>
  <c r="E16" i="4"/>
  <c r="AL16" i="4" s="1"/>
  <c r="BT21" i="8"/>
  <c r="BQ21" i="8"/>
  <c r="BJ29" i="8"/>
  <c r="BN14" i="4"/>
  <c r="BH17" i="4"/>
  <c r="BS22" i="9"/>
  <c r="BK12" i="4"/>
  <c r="BT12" i="4"/>
  <c r="BK16" i="4"/>
  <c r="BH22" i="9"/>
  <c r="AH11" i="9"/>
  <c r="BN11" i="9" s="1"/>
  <c r="G29" i="3"/>
  <c r="BR21" i="8"/>
  <c r="BO21" i="8"/>
  <c r="BM29" i="8"/>
  <c r="BP21" i="4"/>
  <c r="BM21" i="4"/>
  <c r="BJ17" i="4"/>
  <c r="E22" i="9"/>
  <c r="AN22" i="9" s="1"/>
  <c r="BT16" i="4"/>
  <c r="AH23" i="9"/>
  <c r="BS23" i="9" s="1"/>
  <c r="BH16" i="4"/>
  <c r="AF35" i="3"/>
  <c r="BT11" i="11"/>
  <c r="E26" i="4"/>
  <c r="AL26" i="4" s="1"/>
  <c r="BM14" i="4"/>
  <c r="C22" i="4"/>
  <c r="D22" i="4" s="1"/>
  <c r="BI26" i="4"/>
  <c r="BS26" i="4"/>
  <c r="AO26" i="4"/>
  <c r="BM10" i="4"/>
  <c r="BK18" i="4"/>
  <c r="BM18" i="4"/>
  <c r="BT18" i="4"/>
  <c r="G22" i="3"/>
  <c r="BN33" i="7"/>
  <c r="AH12" i="8"/>
  <c r="BR12" i="8" s="1"/>
  <c r="AK20" i="3"/>
  <c r="BK31" i="9"/>
  <c r="BT31" i="9"/>
  <c r="AF39" i="3"/>
  <c r="AH19" i="9"/>
  <c r="BK19" i="9" s="1"/>
  <c r="AF27" i="3"/>
  <c r="AR5" i="14"/>
  <c r="BJ11" i="4"/>
  <c r="BQ11" i="4"/>
  <c r="C11" i="4"/>
  <c r="D11" i="4" s="1"/>
  <c r="BK11" i="4"/>
  <c r="BP11" i="4"/>
  <c r="E11" i="4"/>
  <c r="AL11" i="4" s="1"/>
  <c r="AH15" i="4"/>
  <c r="BK15" i="4" s="1"/>
  <c r="G23" i="3"/>
  <c r="BG19" i="4"/>
  <c r="BM19" i="4"/>
  <c r="C19" i="4"/>
  <c r="D19" i="4" s="1"/>
  <c r="BN19" i="4"/>
  <c r="E19" i="4"/>
  <c r="AL19" i="4" s="1"/>
  <c r="AH23" i="4"/>
  <c r="G31" i="3"/>
  <c r="AH27" i="4"/>
  <c r="G35" i="3"/>
  <c r="BG33" i="5"/>
  <c r="BN11" i="4"/>
  <c r="V33" i="3"/>
  <c r="AH25" i="11"/>
  <c r="BK25" i="11" s="1"/>
  <c r="BG11" i="4"/>
  <c r="AO19" i="4"/>
  <c r="BJ19" i="4"/>
  <c r="G27" i="3"/>
  <c r="BN29" i="8"/>
  <c r="BP12" i="4"/>
  <c r="BH12" i="4"/>
  <c r="BQ12" i="4"/>
  <c r="BJ16" i="4"/>
  <c r="AH20" i="4"/>
  <c r="G28" i="3"/>
  <c r="BT24" i="4"/>
  <c r="BN22" i="9"/>
  <c r="BJ22" i="9"/>
  <c r="BM22" i="9"/>
  <c r="BK22" i="9"/>
  <c r="AH13" i="4"/>
  <c r="G21" i="3"/>
  <c r="AO21" i="8"/>
  <c r="BL21" i="8"/>
  <c r="BN21" i="8"/>
  <c r="BU21" i="8"/>
  <c r="C21" i="4"/>
  <c r="D21" i="4" s="1"/>
  <c r="BS21" i="4"/>
  <c r="BT17" i="4"/>
  <c r="BG17" i="4"/>
  <c r="BM14" i="9"/>
  <c r="BT21" i="12"/>
  <c r="AK29" i="3"/>
  <c r="G25" i="3"/>
  <c r="BM16" i="4"/>
  <c r="AZ34" i="8"/>
  <c r="U34" i="8" s="1"/>
  <c r="V34" i="8" s="1"/>
  <c r="BQ21" i="12"/>
  <c r="AV27" i="6"/>
  <c r="AZ27" i="6" s="1"/>
  <c r="U27" i="6" s="1"/>
  <c r="V27" i="6" s="1"/>
  <c r="AV10" i="5"/>
  <c r="M10" i="5" s="1"/>
  <c r="N10" i="5" s="1"/>
  <c r="AZ33" i="11"/>
  <c r="U33" i="11" s="1"/>
  <c r="V33" i="11" s="1"/>
  <c r="M33" i="11"/>
  <c r="N33" i="11" s="1"/>
  <c r="BQ17" i="4"/>
  <c r="AV32" i="6"/>
  <c r="M32" i="6" s="1"/>
  <c r="N32" i="6" s="1"/>
  <c r="AV33" i="8"/>
  <c r="M33" i="8" s="1"/>
  <c r="N33" i="8" s="1"/>
  <c r="AV21" i="10"/>
  <c r="M21" i="10" s="1"/>
  <c r="N21" i="10" s="1"/>
  <c r="AV18" i="5"/>
  <c r="AZ18" i="5" s="1"/>
  <c r="U18" i="5" s="1"/>
  <c r="V18" i="5" s="1"/>
  <c r="AV16" i="8"/>
  <c r="M16" i="8" s="1"/>
  <c r="N16" i="8" s="1"/>
  <c r="BN9" i="4"/>
  <c r="BQ10" i="4"/>
  <c r="AV9" i="4"/>
  <c r="M9" i="4" s="1"/>
  <c r="N9" i="4" s="1"/>
  <c r="AV15" i="12"/>
  <c r="AZ15" i="12" s="1"/>
  <c r="U15" i="12" s="1"/>
  <c r="V15" i="12" s="1"/>
  <c r="AV7" i="6"/>
  <c r="AZ7" i="6" s="1"/>
  <c r="U7" i="6" s="1"/>
  <c r="V7" i="6" s="1"/>
  <c r="AV13" i="12"/>
  <c r="AZ13" i="12" s="1"/>
  <c r="U13" i="12" s="1"/>
  <c r="V13" i="12" s="1"/>
  <c r="AV32" i="11"/>
  <c r="AZ32" i="11" s="1"/>
  <c r="U32" i="11" s="1"/>
  <c r="V32" i="11" s="1"/>
  <c r="AV14" i="2"/>
  <c r="M14" i="2" s="1"/>
  <c r="N14" i="2" s="1"/>
  <c r="AV22" i="10"/>
  <c r="M22" i="10" s="1"/>
  <c r="N22" i="10" s="1"/>
  <c r="AV15" i="10"/>
  <c r="AZ15" i="10" s="1"/>
  <c r="U15" i="10" s="1"/>
  <c r="V15" i="10" s="1"/>
  <c r="AV22" i="8"/>
  <c r="M22" i="8" s="1"/>
  <c r="N22" i="8" s="1"/>
  <c r="AV30" i="4"/>
  <c r="AZ30" i="4" s="1"/>
  <c r="U30" i="4" s="1"/>
  <c r="V30" i="4" s="1"/>
  <c r="BN16" i="4"/>
  <c r="AV13" i="10"/>
  <c r="AZ13" i="10" s="1"/>
  <c r="U13" i="10" s="1"/>
  <c r="V13" i="10" s="1"/>
  <c r="AV32" i="2"/>
  <c r="M32" i="2" s="1"/>
  <c r="N32" i="2" s="1"/>
  <c r="AV28" i="7"/>
  <c r="M28" i="7" s="1"/>
  <c r="N28" i="7" s="1"/>
  <c r="AV18" i="11"/>
  <c r="AZ18" i="11" s="1"/>
  <c r="U18" i="11" s="1"/>
  <c r="V18" i="11" s="1"/>
  <c r="AV30" i="13"/>
  <c r="M30" i="13" s="1"/>
  <c r="N30" i="13" s="1"/>
  <c r="BK22" i="4"/>
  <c r="AV28" i="4"/>
  <c r="AZ28" i="4" s="1"/>
  <c r="U28" i="4" s="1"/>
  <c r="V28" i="4" s="1"/>
  <c r="AV24" i="8"/>
  <c r="AZ24" i="8" s="1"/>
  <c r="U24" i="8" s="1"/>
  <c r="V24" i="8" s="1"/>
  <c r="AV18" i="2"/>
  <c r="AZ18" i="2" s="1"/>
  <c r="U18" i="2" s="1"/>
  <c r="V18" i="2" s="1"/>
  <c r="BH14" i="4"/>
  <c r="AV11" i="4"/>
  <c r="AZ11" i="4" s="1"/>
  <c r="U11" i="4" s="1"/>
  <c r="V11" i="4" s="1"/>
  <c r="AV12" i="2"/>
  <c r="M12" i="2" s="1"/>
  <c r="N12" i="2" s="1"/>
  <c r="AV5" i="14"/>
  <c r="M5" i="14" s="1"/>
  <c r="N5" i="14" s="1"/>
  <c r="AV15" i="5"/>
  <c r="M15" i="5" s="1"/>
  <c r="N15" i="5" s="1"/>
  <c r="AV16" i="4"/>
  <c r="M16" i="4" s="1"/>
  <c r="N16" i="4" s="1"/>
  <c r="AV29" i="4"/>
  <c r="AZ29" i="4" s="1"/>
  <c r="U29" i="4" s="1"/>
  <c r="V29" i="4" s="1"/>
  <c r="AV15" i="4"/>
  <c r="AZ15" i="4" s="1"/>
  <c r="U15" i="4" s="1"/>
  <c r="V15" i="4" s="1"/>
  <c r="AV21" i="4"/>
  <c r="M21" i="4" s="1"/>
  <c r="N21" i="4" s="1"/>
  <c r="M7" i="5"/>
  <c r="N7" i="5" s="1"/>
  <c r="AZ32" i="5"/>
  <c r="U32" i="5" s="1"/>
  <c r="V32" i="5" s="1"/>
  <c r="M32" i="5"/>
  <c r="N32" i="5" s="1"/>
  <c r="AZ22" i="5"/>
  <c r="U22" i="5" s="1"/>
  <c r="V22" i="5" s="1"/>
  <c r="AZ17" i="5"/>
  <c r="U17" i="5" s="1"/>
  <c r="V17" i="5" s="1"/>
  <c r="AZ23" i="5"/>
  <c r="U23" i="5" s="1"/>
  <c r="V23" i="5" s="1"/>
  <c r="AZ29" i="5"/>
  <c r="U29" i="5" s="1"/>
  <c r="V29" i="5" s="1"/>
  <c r="AZ28" i="5"/>
  <c r="U28" i="5" s="1"/>
  <c r="V28" i="5" s="1"/>
  <c r="M28" i="5"/>
  <c r="N28" i="5" s="1"/>
  <c r="AZ31" i="5"/>
  <c r="U31" i="5" s="1"/>
  <c r="V31" i="5" s="1"/>
  <c r="M31" i="5"/>
  <c r="N31" i="5" s="1"/>
  <c r="AZ21" i="5"/>
  <c r="U21" i="5" s="1"/>
  <c r="V21" i="5" s="1"/>
  <c r="M21" i="5"/>
  <c r="N21" i="5" s="1"/>
  <c r="AZ11" i="5"/>
  <c r="U11" i="5" s="1"/>
  <c r="V11" i="5" s="1"/>
  <c r="AZ25" i="5"/>
  <c r="U25" i="5" s="1"/>
  <c r="V25" i="5" s="1"/>
  <c r="M23" i="5"/>
  <c r="N23" i="5" s="1"/>
  <c r="AZ16" i="5"/>
  <c r="U16" i="5" s="1"/>
  <c r="V16" i="5" s="1"/>
  <c r="M29" i="5"/>
  <c r="N29" i="5" s="1"/>
  <c r="AZ8" i="5"/>
  <c r="U8" i="5" s="1"/>
  <c r="V8" i="5" s="1"/>
  <c r="AZ24" i="5"/>
  <c r="U24" i="5" s="1"/>
  <c r="V24" i="5" s="1"/>
  <c r="AZ14" i="5"/>
  <c r="U14" i="5" s="1"/>
  <c r="V14" i="5" s="1"/>
  <c r="AZ30" i="5"/>
  <c r="U30" i="5" s="1"/>
  <c r="V30" i="5" s="1"/>
  <c r="M30" i="5"/>
  <c r="N30" i="5" s="1"/>
  <c r="AZ9" i="5"/>
  <c r="U9" i="5" s="1"/>
  <c r="V9" i="5" s="1"/>
  <c r="M22" i="5"/>
  <c r="N22" i="5" s="1"/>
  <c r="AZ6" i="6"/>
  <c r="U6" i="6" s="1"/>
  <c r="V6" i="6" s="1"/>
  <c r="M6" i="6"/>
  <c r="N6" i="6" s="1"/>
  <c r="AZ21" i="6"/>
  <c r="U21" i="6" s="1"/>
  <c r="V21" i="6" s="1"/>
  <c r="AZ14" i="6"/>
  <c r="U14" i="6" s="1"/>
  <c r="V14" i="6" s="1"/>
  <c r="AZ24" i="6"/>
  <c r="U24" i="6" s="1"/>
  <c r="V24" i="6" s="1"/>
  <c r="M24" i="6"/>
  <c r="N24" i="6" s="1"/>
  <c r="AZ13" i="6"/>
  <c r="U13" i="6" s="1"/>
  <c r="V13" i="6" s="1"/>
  <c r="M13" i="6"/>
  <c r="N13" i="6" s="1"/>
  <c r="AZ5" i="6"/>
  <c r="U5" i="6" s="1"/>
  <c r="V5" i="6" s="1"/>
  <c r="AZ18" i="6"/>
  <c r="U18" i="6" s="1"/>
  <c r="V18" i="6" s="1"/>
  <c r="M18" i="6"/>
  <c r="N18" i="6" s="1"/>
  <c r="M27" i="6"/>
  <c r="N27" i="6" s="1"/>
  <c r="AZ26" i="6"/>
  <c r="U26" i="6" s="1"/>
  <c r="V26" i="6" s="1"/>
  <c r="M26" i="6"/>
  <c r="N26" i="6" s="1"/>
  <c r="M5" i="6"/>
  <c r="N5" i="6" s="1"/>
  <c r="M21" i="6"/>
  <c r="N21" i="6" s="1"/>
  <c r="AZ19" i="6"/>
  <c r="U19" i="6" s="1"/>
  <c r="V19" i="6" s="1"/>
  <c r="M19" i="6"/>
  <c r="N19" i="6" s="1"/>
  <c r="AZ31" i="6"/>
  <c r="U31" i="6" s="1"/>
  <c r="V31" i="6" s="1"/>
  <c r="M31" i="6"/>
  <c r="N31" i="6" s="1"/>
  <c r="AZ10" i="6"/>
  <c r="U10" i="6" s="1"/>
  <c r="V10" i="6" s="1"/>
  <c r="M10" i="6"/>
  <c r="N10" i="6" s="1"/>
  <c r="AZ33" i="6"/>
  <c r="U33" i="6" s="1"/>
  <c r="V33" i="6" s="1"/>
  <c r="AZ4" i="6"/>
  <c r="U4" i="6" s="1"/>
  <c r="V4" i="6" s="1"/>
  <c r="AZ12" i="6"/>
  <c r="U12" i="6" s="1"/>
  <c r="V12" i="6" s="1"/>
  <c r="M12" i="6"/>
  <c r="N12" i="6" s="1"/>
  <c r="AZ17" i="6"/>
  <c r="U17" i="6" s="1"/>
  <c r="V17" i="6" s="1"/>
  <c r="M17" i="6"/>
  <c r="N17" i="6" s="1"/>
  <c r="AZ28" i="6"/>
  <c r="U28" i="6" s="1"/>
  <c r="V28" i="6" s="1"/>
  <c r="AZ25" i="6"/>
  <c r="U25" i="6" s="1"/>
  <c r="V25" i="6" s="1"/>
  <c r="M25" i="6"/>
  <c r="N25" i="6" s="1"/>
  <c r="AZ34" i="6"/>
  <c r="U34" i="6" s="1"/>
  <c r="V34" i="6" s="1"/>
  <c r="M34" i="6"/>
  <c r="N34" i="6" s="1"/>
  <c r="M4" i="6"/>
  <c r="N4" i="6" s="1"/>
  <c r="M14" i="6"/>
  <c r="N14" i="6" s="1"/>
  <c r="AZ20" i="6"/>
  <c r="U20" i="6" s="1"/>
  <c r="V20" i="6" s="1"/>
  <c r="AZ11" i="6"/>
  <c r="U11" i="6" s="1"/>
  <c r="V11" i="6" s="1"/>
  <c r="M11" i="6"/>
  <c r="N11" i="6" s="1"/>
  <c r="AZ30" i="7"/>
  <c r="U30" i="7" s="1"/>
  <c r="V30" i="7" s="1"/>
  <c r="M30" i="7"/>
  <c r="N30" i="7" s="1"/>
  <c r="AZ19" i="7"/>
  <c r="U19" i="7" s="1"/>
  <c r="V19" i="7" s="1"/>
  <c r="M19" i="7"/>
  <c r="N19" i="7" s="1"/>
  <c r="AZ13" i="7"/>
  <c r="U13" i="7" s="1"/>
  <c r="V13" i="7" s="1"/>
  <c r="AZ29" i="7"/>
  <c r="U29" i="7" s="1"/>
  <c r="V29" i="7" s="1"/>
  <c r="M29" i="7"/>
  <c r="N29" i="7" s="1"/>
  <c r="AZ7" i="7"/>
  <c r="U7" i="7" s="1"/>
  <c r="V7" i="7" s="1"/>
  <c r="M7" i="7"/>
  <c r="N7" i="7" s="1"/>
  <c r="AZ23" i="7"/>
  <c r="U23" i="7" s="1"/>
  <c r="V23" i="7" s="1"/>
  <c r="M23" i="7"/>
  <c r="N23" i="7" s="1"/>
  <c r="M14" i="7"/>
  <c r="N14" i="7" s="1"/>
  <c r="AZ9" i="7"/>
  <c r="U9" i="7" s="1"/>
  <c r="V9" i="7" s="1"/>
  <c r="M9" i="7"/>
  <c r="N9" i="7" s="1"/>
  <c r="AZ5" i="7"/>
  <c r="U5" i="7" s="1"/>
  <c r="V5" i="7" s="1"/>
  <c r="M5" i="7"/>
  <c r="N5" i="7" s="1"/>
  <c r="AZ21" i="7"/>
  <c r="U21" i="7" s="1"/>
  <c r="V21" i="7" s="1"/>
  <c r="AZ15" i="7"/>
  <c r="U15" i="7" s="1"/>
  <c r="V15" i="7" s="1"/>
  <c r="M15" i="7"/>
  <c r="N15" i="7" s="1"/>
  <c r="AZ12" i="7"/>
  <c r="U12" i="7" s="1"/>
  <c r="V12" i="7" s="1"/>
  <c r="M13" i="7"/>
  <c r="N13" i="7" s="1"/>
  <c r="AZ26" i="7"/>
  <c r="U26" i="7" s="1"/>
  <c r="V26" i="7" s="1"/>
  <c r="M26" i="7"/>
  <c r="N26" i="7" s="1"/>
  <c r="AZ8" i="7"/>
  <c r="U8" i="7" s="1"/>
  <c r="V8" i="7" s="1"/>
  <c r="M8" i="7"/>
  <c r="N8" i="7" s="1"/>
  <c r="AZ6" i="7"/>
  <c r="U6" i="7" s="1"/>
  <c r="V6" i="7" s="1"/>
  <c r="M6" i="7"/>
  <c r="N6" i="7" s="1"/>
  <c r="AZ22" i="7"/>
  <c r="U22" i="7" s="1"/>
  <c r="V22" i="7" s="1"/>
  <c r="M22" i="7"/>
  <c r="N22" i="7" s="1"/>
  <c r="AZ16" i="7"/>
  <c r="U16" i="7" s="1"/>
  <c r="V16" i="7" s="1"/>
  <c r="M16" i="7"/>
  <c r="N16" i="7" s="1"/>
  <c r="AZ20" i="7"/>
  <c r="U20" i="7" s="1"/>
  <c r="V20" i="7" s="1"/>
  <c r="M21" i="7"/>
  <c r="N21" i="7" s="1"/>
  <c r="AZ27" i="7"/>
  <c r="U27" i="7" s="1"/>
  <c r="V27" i="7" s="1"/>
  <c r="M27" i="7"/>
  <c r="N27" i="7" s="1"/>
  <c r="AZ33" i="7"/>
  <c r="U33" i="7" s="1"/>
  <c r="V33" i="7" s="1"/>
  <c r="M33" i="7"/>
  <c r="N33" i="7" s="1"/>
  <c r="AZ23" i="8"/>
  <c r="U23" i="8" s="1"/>
  <c r="V23" i="8" s="1"/>
  <c r="M23" i="8"/>
  <c r="N23" i="8" s="1"/>
  <c r="AZ32" i="8"/>
  <c r="U32" i="8" s="1"/>
  <c r="V32" i="8" s="1"/>
  <c r="M32" i="8"/>
  <c r="N32" i="8" s="1"/>
  <c r="AZ19" i="8"/>
  <c r="U19" i="8" s="1"/>
  <c r="V19" i="8" s="1"/>
  <c r="M19" i="8"/>
  <c r="N19" i="8" s="1"/>
  <c r="AZ29" i="8"/>
  <c r="U29" i="8" s="1"/>
  <c r="V29" i="8" s="1"/>
  <c r="M29" i="8"/>
  <c r="N29" i="8" s="1"/>
  <c r="AZ30" i="8"/>
  <c r="U30" i="8" s="1"/>
  <c r="V30" i="8" s="1"/>
  <c r="AZ15" i="8"/>
  <c r="U15" i="8" s="1"/>
  <c r="V15" i="8" s="1"/>
  <c r="M15" i="8"/>
  <c r="N15" i="8" s="1"/>
  <c r="AZ31" i="8"/>
  <c r="U31" i="8" s="1"/>
  <c r="V31" i="8" s="1"/>
  <c r="M31" i="8"/>
  <c r="N31" i="8" s="1"/>
  <c r="AZ25" i="8"/>
  <c r="U25" i="8" s="1"/>
  <c r="V25" i="8" s="1"/>
  <c r="M25" i="8"/>
  <c r="N25" i="8" s="1"/>
  <c r="AZ18" i="8"/>
  <c r="U18" i="8" s="1"/>
  <c r="V18" i="8" s="1"/>
  <c r="M18" i="8"/>
  <c r="N18" i="8" s="1"/>
  <c r="AZ26" i="8"/>
  <c r="U26" i="8" s="1"/>
  <c r="V26" i="8" s="1"/>
  <c r="M20" i="10"/>
  <c r="N20" i="10" s="1"/>
  <c r="AZ14" i="10"/>
  <c r="U14" i="10" s="1"/>
  <c r="V14" i="10" s="1"/>
  <c r="AZ27" i="10"/>
  <c r="U27" i="10" s="1"/>
  <c r="V27" i="10" s="1"/>
  <c r="AZ28" i="10"/>
  <c r="U28" i="10" s="1"/>
  <c r="V28" i="10" s="1"/>
  <c r="AZ6" i="10"/>
  <c r="U6" i="10" s="1"/>
  <c r="V6" i="10" s="1"/>
  <c r="M6" i="10"/>
  <c r="N6" i="10" s="1"/>
  <c r="M16" i="10"/>
  <c r="N16" i="10" s="1"/>
  <c r="M28" i="10"/>
  <c r="N28" i="10" s="1"/>
  <c r="AZ31" i="11"/>
  <c r="U31" i="11" s="1"/>
  <c r="V31" i="11" s="1"/>
  <c r="M31" i="11"/>
  <c r="N31" i="11" s="1"/>
  <c r="AZ17" i="11"/>
  <c r="U17" i="11" s="1"/>
  <c r="V17" i="11" s="1"/>
  <c r="AZ24" i="11"/>
  <c r="U24" i="11" s="1"/>
  <c r="V24" i="11" s="1"/>
  <c r="M24" i="11"/>
  <c r="N24" i="11" s="1"/>
  <c r="AZ10" i="11"/>
  <c r="U10" i="11" s="1"/>
  <c r="V10" i="11" s="1"/>
  <c r="AZ25" i="11"/>
  <c r="U25" i="11" s="1"/>
  <c r="V25" i="11" s="1"/>
  <c r="M25" i="11"/>
  <c r="N25" i="11" s="1"/>
  <c r="AZ11" i="11"/>
  <c r="U11" i="11" s="1"/>
  <c r="V11" i="11" s="1"/>
  <c r="M11" i="11"/>
  <c r="N11" i="11" s="1"/>
  <c r="AZ20" i="12"/>
  <c r="U20" i="12" s="1"/>
  <c r="V20" i="12" s="1"/>
  <c r="M20" i="12"/>
  <c r="N20" i="12" s="1"/>
  <c r="AZ32" i="12"/>
  <c r="U32" i="12" s="1"/>
  <c r="V32" i="12" s="1"/>
  <c r="AZ25" i="12"/>
  <c r="U25" i="12" s="1"/>
  <c r="V25" i="12" s="1"/>
  <c r="AZ28" i="12"/>
  <c r="U28" i="12" s="1"/>
  <c r="V28" i="12" s="1"/>
  <c r="AZ12" i="12"/>
  <c r="U12" i="12" s="1"/>
  <c r="V12" i="12" s="1"/>
  <c r="AZ27" i="12"/>
  <c r="U27" i="12" s="1"/>
  <c r="V27" i="12" s="1"/>
  <c r="AZ19" i="12"/>
  <c r="U19" i="12" s="1"/>
  <c r="V19" i="12" s="1"/>
  <c r="AZ26" i="12"/>
  <c r="U26" i="12" s="1"/>
  <c r="V26" i="12" s="1"/>
  <c r="AZ21" i="12"/>
  <c r="U21" i="12" s="1"/>
  <c r="V21" i="12" s="1"/>
  <c r="M12" i="12"/>
  <c r="N12" i="12" s="1"/>
  <c r="M32" i="12"/>
  <c r="N32" i="12" s="1"/>
  <c r="AZ23" i="13"/>
  <c r="U23" i="13" s="1"/>
  <c r="V23" i="13" s="1"/>
  <c r="M23" i="13"/>
  <c r="N23" i="13" s="1"/>
  <c r="AZ8" i="13"/>
  <c r="U8" i="13" s="1"/>
  <c r="V8" i="13" s="1"/>
  <c r="AZ16" i="13"/>
  <c r="U16" i="13" s="1"/>
  <c r="V16" i="13" s="1"/>
  <c r="M16" i="13"/>
  <c r="N16" i="13" s="1"/>
  <c r="M8" i="13"/>
  <c r="N8" i="13" s="1"/>
  <c r="AZ22" i="13"/>
  <c r="U22" i="13" s="1"/>
  <c r="V22" i="13" s="1"/>
  <c r="AZ9" i="13"/>
  <c r="U9" i="13" s="1"/>
  <c r="V9" i="13" s="1"/>
  <c r="AZ29" i="13"/>
  <c r="U29" i="13" s="1"/>
  <c r="V29" i="13" s="1"/>
  <c r="M29" i="13"/>
  <c r="N29" i="13" s="1"/>
  <c r="G37" i="15"/>
  <c r="H37" i="15" s="1"/>
  <c r="AZ8" i="4"/>
  <c r="U8" i="4" s="1"/>
  <c r="V8" i="4" s="1"/>
  <c r="AZ23" i="4"/>
  <c r="U23" i="4" s="1"/>
  <c r="V23" i="4" s="1"/>
  <c r="M23" i="4"/>
  <c r="N23" i="4" s="1"/>
  <c r="AZ22" i="4"/>
  <c r="U22" i="4" s="1"/>
  <c r="V22" i="4" s="1"/>
  <c r="M22" i="4"/>
  <c r="N22" i="4" s="1"/>
  <c r="M8" i="4"/>
  <c r="N8" i="4" s="1"/>
  <c r="AZ13" i="2"/>
  <c r="U13" i="2" s="1"/>
  <c r="V13" i="2" s="1"/>
  <c r="BE35" i="6"/>
  <c r="AG6" i="3"/>
  <c r="AI6" i="3" s="1"/>
  <c r="AS6" i="3" s="1"/>
  <c r="AO22" i="4"/>
  <c r="BG14" i="9"/>
  <c r="BS14" i="9"/>
  <c r="E14" i="9"/>
  <c r="AL14" i="9" s="1"/>
  <c r="AH34" i="6"/>
  <c r="BM34" i="6" s="1"/>
  <c r="BN14" i="9"/>
  <c r="BQ33" i="5"/>
  <c r="E5" i="9"/>
  <c r="AL5" i="9" s="1"/>
  <c r="BI13" i="8"/>
  <c r="BQ28" i="8"/>
  <c r="BR28" i="8"/>
  <c r="AH15" i="11"/>
  <c r="BJ15" i="11" s="1"/>
  <c r="BI14" i="9"/>
  <c r="BQ14" i="9"/>
  <c r="BE38" i="3"/>
  <c r="G37" i="3"/>
  <c r="AH28" i="12"/>
  <c r="BN28" i="12" s="1"/>
  <c r="AK36" i="3"/>
  <c r="BJ14" i="9"/>
  <c r="BS5" i="9"/>
  <c r="BP31" i="10"/>
  <c r="BP13" i="8"/>
  <c r="BO28" i="8"/>
  <c r="BP28" i="8"/>
  <c r="AH23" i="11"/>
  <c r="E23" i="11" s="1"/>
  <c r="BK14" i="9"/>
  <c r="BO14" i="9"/>
  <c r="BR14" i="9"/>
  <c r="AK21" i="3"/>
  <c r="E13" i="8"/>
  <c r="AN13" i="8" s="1"/>
  <c r="BK13" i="8"/>
  <c r="BG13" i="8"/>
  <c r="BQ13" i="8"/>
  <c r="BT13" i="8"/>
  <c r="BH13" i="8"/>
  <c r="BO13" i="8"/>
  <c r="C28" i="8"/>
  <c r="D28" i="8" s="1"/>
  <c r="BU28" i="8"/>
  <c r="BM28" i="8"/>
  <c r="BL28" i="8"/>
  <c r="BN28" i="8"/>
  <c r="C13" i="8"/>
  <c r="D13" i="8" s="1"/>
  <c r="BR13" i="8"/>
  <c r="BJ13" i="8"/>
  <c r="BG28" i="8"/>
  <c r="BS28" i="8"/>
  <c r="AO28" i="8"/>
  <c r="BT28" i="8"/>
  <c r="AO18" i="15"/>
  <c r="E31" i="10"/>
  <c r="AL31" i="10" s="1"/>
  <c r="AL18" i="15"/>
  <c r="AL5" i="2"/>
  <c r="AN19" i="4"/>
  <c r="BE35" i="4"/>
  <c r="AC18" i="2"/>
  <c r="AD18" i="2" s="1"/>
  <c r="BJ29" i="4"/>
  <c r="BM29" i="4"/>
  <c r="AO29" i="4"/>
  <c r="BS30" i="14"/>
  <c r="BG29" i="4"/>
  <c r="BH34" i="11"/>
  <c r="C34" i="11"/>
  <c r="D34" i="11" s="1"/>
  <c r="BT33" i="7"/>
  <c r="BQ33" i="7"/>
  <c r="BK33" i="7"/>
  <c r="BP33" i="7"/>
  <c r="BS33" i="7"/>
  <c r="BH33" i="7"/>
  <c r="BM33" i="7"/>
  <c r="BQ29" i="8"/>
  <c r="BH29" i="8"/>
  <c r="BP29" i="8"/>
  <c r="BK29" i="8"/>
  <c r="BQ15" i="9"/>
  <c r="BN15" i="9"/>
  <c r="BK15" i="9"/>
  <c r="BP15" i="9"/>
  <c r="E29" i="8"/>
  <c r="AO29" i="8"/>
  <c r="BS29" i="8"/>
  <c r="E27" i="9"/>
  <c r="BT34" i="11"/>
  <c r="BT15" i="9"/>
  <c r="BG33" i="7"/>
  <c r="AO33" i="7"/>
  <c r="BT7" i="9"/>
  <c r="BM7" i="9"/>
  <c r="AF23" i="3"/>
  <c r="E23" i="10"/>
  <c r="BH23" i="10"/>
  <c r="AO23" i="10"/>
  <c r="AH6" i="10"/>
  <c r="BH6" i="10" s="1"/>
  <c r="AA14" i="3"/>
  <c r="AH30" i="9"/>
  <c r="AF38" i="3"/>
  <c r="BT29" i="8"/>
  <c r="BG29" i="8"/>
  <c r="BJ34" i="11"/>
  <c r="E15" i="9"/>
  <c r="AL15" i="9" s="1"/>
  <c r="BL27" i="9"/>
  <c r="BM23" i="10"/>
  <c r="V41" i="3"/>
  <c r="AH33" i="11"/>
  <c r="AO33" i="11" s="1"/>
  <c r="V25" i="3"/>
  <c r="AH17" i="11"/>
  <c r="BJ17" i="11" s="1"/>
  <c r="BN23" i="10"/>
  <c r="BN33" i="5"/>
  <c r="AO33" i="5"/>
  <c r="BJ33" i="5"/>
  <c r="BL33" i="5"/>
  <c r="BH33" i="5"/>
  <c r="BO33" i="5"/>
  <c r="AK37" i="3"/>
  <c r="BE35" i="2"/>
  <c r="AO13" i="8"/>
  <c r="BL13" i="8"/>
  <c r="BN13" i="8"/>
  <c r="BU13" i="8"/>
  <c r="AH7" i="11"/>
  <c r="E7" i="11" s="1"/>
  <c r="BE35" i="10"/>
  <c r="AA39" i="3"/>
  <c r="BL14" i="9"/>
  <c r="BT14" i="9"/>
  <c r="AH31" i="14"/>
  <c r="BE39" i="3"/>
  <c r="AH10" i="9"/>
  <c r="AF18" i="3"/>
  <c r="AH26" i="9"/>
  <c r="AF34" i="3"/>
  <c r="BT33" i="5"/>
  <c r="BN29" i="4"/>
  <c r="BQ29" i="4"/>
  <c r="AO5" i="9"/>
  <c r="BS33" i="5"/>
  <c r="C33" i="5"/>
  <c r="D33" i="5" s="1"/>
  <c r="BG23" i="10"/>
  <c r="AC9" i="10"/>
  <c r="BK23" i="10"/>
  <c r="AO15" i="9"/>
  <c r="AO21" i="12"/>
  <c r="AH18" i="9"/>
  <c r="AF26" i="3"/>
  <c r="AH34" i="9"/>
  <c r="AO34" i="9" s="1"/>
  <c r="AF42" i="3"/>
  <c r="BM33" i="5"/>
  <c r="BK33" i="5"/>
  <c r="BQ5" i="9"/>
  <c r="BP33" i="5"/>
  <c r="E30" i="14"/>
  <c r="AN30" i="14" s="1"/>
  <c r="BP34" i="11"/>
  <c r="AO10" i="4"/>
  <c r="BK29" i="4"/>
  <c r="AO14" i="9"/>
  <c r="AO31" i="9"/>
  <c r="BI33" i="5"/>
  <c r="BQ23" i="10"/>
  <c r="BJ23" i="10"/>
  <c r="E33" i="5"/>
  <c r="BU33" i="5"/>
  <c r="AH30" i="4"/>
  <c r="BT30" i="4" s="1"/>
  <c r="AH4" i="9"/>
  <c r="AF12" i="3"/>
  <c r="AW37" i="8"/>
  <c r="AC9" i="8"/>
  <c r="AQ26" i="15"/>
  <c r="AC18" i="10"/>
  <c r="AD18" i="10" s="1"/>
  <c r="AO17" i="15"/>
  <c r="AC20" i="11"/>
  <c r="AD20" i="11" s="1"/>
  <c r="AN18" i="15"/>
  <c r="AZ4" i="2"/>
  <c r="BE35" i="8"/>
  <c r="BE35" i="14"/>
  <c r="AZ5" i="2"/>
  <c r="U5" i="2" s="1"/>
  <c r="V5" i="2" s="1"/>
  <c r="BJ30" i="14"/>
  <c r="BS28" i="14"/>
  <c r="BP28" i="14"/>
  <c r="BJ7" i="9"/>
  <c r="BG7" i="9"/>
  <c r="BS7" i="9"/>
  <c r="C7" i="9"/>
  <c r="D7" i="9" s="1"/>
  <c r="BU7" i="9"/>
  <c r="BH7" i="9"/>
  <c r="AO7" i="9"/>
  <c r="BN7" i="9"/>
  <c r="BL7" i="9"/>
  <c r="BO7" i="9"/>
  <c r="BR7" i="9"/>
  <c r="BI7" i="9"/>
  <c r="BS27" i="9"/>
  <c r="BO27" i="9"/>
  <c r="BJ27" i="9"/>
  <c r="BU27" i="9"/>
  <c r="BG27" i="9"/>
  <c r="BM27" i="9"/>
  <c r="C27" i="9"/>
  <c r="D27" i="9" s="1"/>
  <c r="BQ27" i="9"/>
  <c r="BH27" i="9"/>
  <c r="BT27" i="9"/>
  <c r="BP27" i="9"/>
  <c r="BK27" i="9"/>
  <c r="AH8" i="4"/>
  <c r="G16" i="3"/>
  <c r="E31" i="9"/>
  <c r="BK7" i="9"/>
  <c r="BI27" i="9"/>
  <c r="BT28" i="14"/>
  <c r="V29" i="3"/>
  <c r="AH21" i="11"/>
  <c r="V13" i="3"/>
  <c r="AH5" i="11"/>
  <c r="BN5" i="11" s="1"/>
  <c r="AZ4" i="11"/>
  <c r="AH28" i="4"/>
  <c r="AH8" i="8"/>
  <c r="AK16" i="3"/>
  <c r="AH24" i="8"/>
  <c r="AO24" i="8" s="1"/>
  <c r="AK32" i="3"/>
  <c r="AH22" i="10"/>
  <c r="AA30" i="3"/>
  <c r="AZ4" i="10"/>
  <c r="U4" i="10" s="1"/>
  <c r="V4" i="10" s="1"/>
  <c r="BE13" i="3"/>
  <c r="AH5" i="14"/>
  <c r="BK5" i="14" s="1"/>
  <c r="AH4" i="4"/>
  <c r="G12" i="3"/>
  <c r="BJ5" i="9"/>
  <c r="BH5" i="9"/>
  <c r="C5" i="9"/>
  <c r="D5" i="9" s="1"/>
  <c r="BG5" i="9"/>
  <c r="BP5" i="9"/>
  <c r="BK5" i="9"/>
  <c r="BM5" i="9"/>
  <c r="BQ31" i="9"/>
  <c r="BJ31" i="9"/>
  <c r="C31" i="9"/>
  <c r="D31" i="9" s="1"/>
  <c r="BM31" i="9"/>
  <c r="BU31" i="9"/>
  <c r="BG31" i="9"/>
  <c r="BS31" i="9"/>
  <c r="BH31" i="9"/>
  <c r="BO31" i="9"/>
  <c r="BR31" i="9"/>
  <c r="BI31" i="9"/>
  <c r="BN31" i="9"/>
  <c r="BL31" i="9"/>
  <c r="AH6" i="4"/>
  <c r="G14" i="3"/>
  <c r="AH19" i="11"/>
  <c r="C19" i="11" s="1"/>
  <c r="D19" i="11" s="1"/>
  <c r="AH31" i="11"/>
  <c r="BP31" i="11" s="1"/>
  <c r="BQ7" i="9"/>
  <c r="BP7" i="9"/>
  <c r="BR27" i="9"/>
  <c r="BP31" i="9"/>
  <c r="V37" i="3"/>
  <c r="AH29" i="11"/>
  <c r="BO29" i="11" s="1"/>
  <c r="V21" i="3"/>
  <c r="AH13" i="11"/>
  <c r="BQ13" i="11" s="1"/>
  <c r="C29" i="4"/>
  <c r="D29" i="4" s="1"/>
  <c r="BT29" i="4"/>
  <c r="E29" i="4"/>
  <c r="AL29" i="4" s="1"/>
  <c r="BS29" i="4"/>
  <c r="BH29" i="4"/>
  <c r="BP29" i="4"/>
  <c r="AH16" i="8"/>
  <c r="AK24" i="3"/>
  <c r="AH32" i="8"/>
  <c r="AK40" i="3"/>
  <c r="AH24" i="10"/>
  <c r="AA32" i="3"/>
  <c r="AH4" i="10"/>
  <c r="AA12" i="3"/>
  <c r="AZ10" i="10"/>
  <c r="U10" i="10" s="1"/>
  <c r="V10" i="10" s="1"/>
  <c r="AH17" i="8"/>
  <c r="AK25" i="3"/>
  <c r="AH33" i="8"/>
  <c r="AK41" i="3"/>
  <c r="AH30" i="10"/>
  <c r="AA38" i="3"/>
  <c r="AH21" i="10"/>
  <c r="AA29" i="3"/>
  <c r="AH31" i="4"/>
  <c r="G39" i="3"/>
  <c r="AH7" i="4"/>
  <c r="G15" i="3"/>
  <c r="AH32" i="4"/>
  <c r="G40" i="3"/>
  <c r="AV35" i="9"/>
  <c r="BE35" i="5"/>
  <c r="AH9" i="8"/>
  <c r="AK17" i="3"/>
  <c r="AH25" i="8"/>
  <c r="AK33" i="3"/>
  <c r="BM15" i="9"/>
  <c r="BJ15" i="9"/>
  <c r="C15" i="9"/>
  <c r="D15" i="9" s="1"/>
  <c r="BS15" i="9"/>
  <c r="BG15" i="9"/>
  <c r="BH15" i="9"/>
  <c r="BP23" i="10"/>
  <c r="BT23" i="10"/>
  <c r="BS11" i="9"/>
  <c r="BJ33" i="7"/>
  <c r="C33" i="7"/>
  <c r="D33" i="7" s="1"/>
  <c r="E33" i="7"/>
  <c r="AH5" i="4"/>
  <c r="G13" i="3"/>
  <c r="AH18" i="14"/>
  <c r="BE26" i="3"/>
  <c r="BN30" i="14"/>
  <c r="C30" i="14"/>
  <c r="D30" i="14" s="1"/>
  <c r="AO30" i="14"/>
  <c r="BT30" i="14"/>
  <c r="BH30" i="14"/>
  <c r="BP30" i="14"/>
  <c r="BG30" i="14"/>
  <c r="AW37" i="13"/>
  <c r="AL26" i="15"/>
  <c r="AC9" i="13"/>
  <c r="AW37" i="6"/>
  <c r="AS26" i="15"/>
  <c r="AC9" i="6"/>
  <c r="BN31" i="10"/>
  <c r="C31" i="10"/>
  <c r="D31" i="10" s="1"/>
  <c r="BS31" i="10"/>
  <c r="AO31" i="10"/>
  <c r="BM31" i="10"/>
  <c r="BK31" i="10"/>
  <c r="BQ31" i="10"/>
  <c r="BG31" i="10"/>
  <c r="AU35" i="3"/>
  <c r="AH27" i="6"/>
  <c r="BJ11" i="6"/>
  <c r="BN11" i="6"/>
  <c r="AO11" i="6"/>
  <c r="BP11" i="6"/>
  <c r="C11" i="6"/>
  <c r="D11" i="6" s="1"/>
  <c r="BS11" i="6"/>
  <c r="BK11" i="6"/>
  <c r="BG11" i="6"/>
  <c r="BH11" i="6"/>
  <c r="AC18" i="14"/>
  <c r="AD18" i="14" s="1"/>
  <c r="AU17" i="15"/>
  <c r="AC18" i="5"/>
  <c r="AD18" i="5" s="1"/>
  <c r="AT17" i="15"/>
  <c r="BQ30" i="14"/>
  <c r="BT11" i="6"/>
  <c r="AH4" i="14"/>
  <c r="BE12" i="3"/>
  <c r="AH17" i="14"/>
  <c r="BU17" i="14" s="1"/>
  <c r="BE25" i="3"/>
  <c r="AW37" i="5"/>
  <c r="AC9" i="5"/>
  <c r="AT26" i="15"/>
  <c r="AU27" i="3"/>
  <c r="AH19" i="6"/>
  <c r="AU23" i="3"/>
  <c r="AH15" i="6"/>
  <c r="AS17" i="15"/>
  <c r="AC18" i="6"/>
  <c r="AD18" i="6" s="1"/>
  <c r="AC18" i="8"/>
  <c r="AD18" i="8" s="1"/>
  <c r="AQ17" i="15"/>
  <c r="AC20" i="14"/>
  <c r="AD20" i="14" s="1"/>
  <c r="AU18" i="15"/>
  <c r="AW37" i="7"/>
  <c r="AC9" i="7"/>
  <c r="AR26" i="15"/>
  <c r="AH31" i="12"/>
  <c r="Q39" i="3"/>
  <c r="AW37" i="2"/>
  <c r="AC9" i="2"/>
  <c r="AJ26" i="15"/>
  <c r="AH20" i="14"/>
  <c r="BE28" i="3"/>
  <c r="AH34" i="14"/>
  <c r="BE42" i="3"/>
  <c r="AC18" i="12"/>
  <c r="AD18" i="12" s="1"/>
  <c r="AM17" i="15"/>
  <c r="AC20" i="2"/>
  <c r="AD20" i="2" s="1"/>
  <c r="AJ18" i="15"/>
  <c r="AC20" i="8"/>
  <c r="AD20" i="8" s="1"/>
  <c r="AQ18" i="15"/>
  <c r="AU31" i="3"/>
  <c r="AH23" i="6"/>
  <c r="AU39" i="3"/>
  <c r="AH31" i="6"/>
  <c r="AL17" i="15"/>
  <c r="AC18" i="13"/>
  <c r="AD18" i="13" s="1"/>
  <c r="AC9" i="12"/>
  <c r="AW37" i="12"/>
  <c r="AM26" i="15"/>
  <c r="AC18" i="11"/>
  <c r="AD18" i="11" s="1"/>
  <c r="AN17" i="15"/>
  <c r="E28" i="14"/>
  <c r="BM30" i="14"/>
  <c r="AH4" i="11"/>
  <c r="BI4" i="11" s="1"/>
  <c r="AO17" i="4"/>
  <c r="AO27" i="9"/>
  <c r="E11" i="6"/>
  <c r="BT31" i="10"/>
  <c r="BJ31" i="10"/>
  <c r="AH32" i="12"/>
  <c r="Q40" i="3"/>
  <c r="AH19" i="14"/>
  <c r="BE27" i="3"/>
  <c r="AH33" i="14"/>
  <c r="BE41" i="3"/>
  <c r="AU15" i="3"/>
  <c r="AH7" i="6"/>
  <c r="AS18" i="15"/>
  <c r="AC20" i="6"/>
  <c r="AD20" i="6" s="1"/>
  <c r="AC9" i="14"/>
  <c r="AU26" i="15"/>
  <c r="AW37" i="14"/>
  <c r="AT18" i="15"/>
  <c r="AC20" i="5"/>
  <c r="AD20" i="5" s="1"/>
  <c r="AW37" i="9"/>
  <c r="AP26" i="15"/>
  <c r="AC9" i="9"/>
  <c r="AZ8" i="14"/>
  <c r="U8" i="14" s="1"/>
  <c r="V8" i="14" s="1"/>
  <c r="M8" i="14"/>
  <c r="N8" i="14" s="1"/>
  <c r="AZ14" i="14"/>
  <c r="U14" i="14" s="1"/>
  <c r="V14" i="14" s="1"/>
  <c r="M14" i="14"/>
  <c r="N14" i="14" s="1"/>
  <c r="AZ28" i="14"/>
  <c r="U28" i="14" s="1"/>
  <c r="V28" i="14" s="1"/>
  <c r="M28" i="14"/>
  <c r="N28" i="14" s="1"/>
  <c r="BR28" i="14"/>
  <c r="AZ7" i="14"/>
  <c r="U7" i="14" s="1"/>
  <c r="V7" i="14" s="1"/>
  <c r="M7" i="14"/>
  <c r="N7" i="14" s="1"/>
  <c r="AZ13" i="14"/>
  <c r="U13" i="14" s="1"/>
  <c r="V13" i="14" s="1"/>
  <c r="M13" i="14"/>
  <c r="N13" i="14" s="1"/>
  <c r="AZ27" i="14"/>
  <c r="U27" i="14" s="1"/>
  <c r="V27" i="14" s="1"/>
  <c r="M27" i="14"/>
  <c r="N27" i="14" s="1"/>
  <c r="AZ31" i="14"/>
  <c r="U31" i="14" s="1"/>
  <c r="V31" i="14" s="1"/>
  <c r="M31" i="14"/>
  <c r="N31" i="14" s="1"/>
  <c r="AZ10" i="14"/>
  <c r="U10" i="14" s="1"/>
  <c r="V10" i="14" s="1"/>
  <c r="M10" i="14"/>
  <c r="N10" i="14" s="1"/>
  <c r="AZ24" i="14"/>
  <c r="U24" i="14" s="1"/>
  <c r="V24" i="14" s="1"/>
  <c r="M24" i="14"/>
  <c r="N24" i="14" s="1"/>
  <c r="AZ30" i="14"/>
  <c r="U30" i="14" s="1"/>
  <c r="V30" i="14" s="1"/>
  <c r="M30" i="14"/>
  <c r="N30" i="14" s="1"/>
  <c r="BU30" i="14"/>
  <c r="AZ9" i="14"/>
  <c r="U9" i="14" s="1"/>
  <c r="V9" i="14" s="1"/>
  <c r="M9" i="14"/>
  <c r="N9" i="14" s="1"/>
  <c r="AZ23" i="14"/>
  <c r="U23" i="14" s="1"/>
  <c r="V23" i="14" s="1"/>
  <c r="M23" i="14"/>
  <c r="N23" i="14" s="1"/>
  <c r="AZ29" i="14"/>
  <c r="U29" i="14" s="1"/>
  <c r="V29" i="14" s="1"/>
  <c r="BL29" i="14"/>
  <c r="M29" i="14"/>
  <c r="N29" i="14" s="1"/>
  <c r="AZ34" i="9"/>
  <c r="U34" i="9" s="1"/>
  <c r="V34" i="9" s="1"/>
  <c r="M34" i="9"/>
  <c r="N34" i="9" s="1"/>
  <c r="AZ4" i="9"/>
  <c r="M4" i="9"/>
  <c r="N4" i="9" s="1"/>
  <c r="AZ10" i="9"/>
  <c r="U10" i="9" s="1"/>
  <c r="V10" i="9" s="1"/>
  <c r="M10" i="9"/>
  <c r="N10" i="9" s="1"/>
  <c r="AZ16" i="9"/>
  <c r="U16" i="9" s="1"/>
  <c r="V16" i="9" s="1"/>
  <c r="M16" i="9"/>
  <c r="N16" i="9" s="1"/>
  <c r="AZ22" i="9"/>
  <c r="U22" i="9" s="1"/>
  <c r="V22" i="9" s="1"/>
  <c r="M22" i="9"/>
  <c r="N22" i="9" s="1"/>
  <c r="BL22" i="9"/>
  <c r="AZ26" i="9"/>
  <c r="U26" i="9" s="1"/>
  <c r="V26" i="9" s="1"/>
  <c r="M26" i="9"/>
  <c r="N26" i="9" s="1"/>
  <c r="AZ9" i="9"/>
  <c r="U9" i="9" s="1"/>
  <c r="V9" i="9" s="1"/>
  <c r="M9" i="9"/>
  <c r="N9" i="9" s="1"/>
  <c r="AZ15" i="9"/>
  <c r="U15" i="9" s="1"/>
  <c r="V15" i="9" s="1"/>
  <c r="M15" i="9"/>
  <c r="N15" i="9" s="1"/>
  <c r="BR15" i="9"/>
  <c r="AZ19" i="9"/>
  <c r="U19" i="9" s="1"/>
  <c r="V19" i="9" s="1"/>
  <c r="M19" i="9"/>
  <c r="N19" i="9" s="1"/>
  <c r="AZ25" i="9"/>
  <c r="U25" i="9" s="1"/>
  <c r="V25" i="9" s="1"/>
  <c r="M25" i="9"/>
  <c r="N25" i="9" s="1"/>
  <c r="AZ33" i="9"/>
  <c r="U33" i="9" s="1"/>
  <c r="V33" i="9" s="1"/>
  <c r="M33" i="9"/>
  <c r="N33" i="9" s="1"/>
  <c r="AZ8" i="9"/>
  <c r="U8" i="9" s="1"/>
  <c r="V8" i="9" s="1"/>
  <c r="M8" i="9"/>
  <c r="N8" i="9" s="1"/>
  <c r="AZ12" i="9"/>
  <c r="U12" i="9" s="1"/>
  <c r="V12" i="9" s="1"/>
  <c r="M12" i="9"/>
  <c r="N12" i="9" s="1"/>
  <c r="AZ18" i="9"/>
  <c r="U18" i="9" s="1"/>
  <c r="V18" i="9" s="1"/>
  <c r="M18" i="9"/>
  <c r="N18" i="9" s="1"/>
  <c r="AZ24" i="9"/>
  <c r="U24" i="9" s="1"/>
  <c r="V24" i="9" s="1"/>
  <c r="M24" i="9"/>
  <c r="N24" i="9" s="1"/>
  <c r="AZ32" i="9"/>
  <c r="U32" i="9" s="1"/>
  <c r="V32" i="9" s="1"/>
  <c r="M32" i="9"/>
  <c r="N32" i="9" s="1"/>
  <c r="AZ5" i="9"/>
  <c r="U5" i="9" s="1"/>
  <c r="V5" i="9" s="1"/>
  <c r="M5" i="9"/>
  <c r="N5" i="9" s="1"/>
  <c r="BI5" i="9"/>
  <c r="AZ11" i="9"/>
  <c r="U11" i="9" s="1"/>
  <c r="V11" i="9" s="1"/>
  <c r="M11" i="9"/>
  <c r="N11" i="9" s="1"/>
  <c r="AZ17" i="9"/>
  <c r="U17" i="9" s="1"/>
  <c r="V17" i="9" s="1"/>
  <c r="M17" i="9"/>
  <c r="N17" i="9" s="1"/>
  <c r="AZ23" i="9"/>
  <c r="U23" i="9" s="1"/>
  <c r="V23" i="9" s="1"/>
  <c r="M23" i="9"/>
  <c r="N23" i="9" s="1"/>
  <c r="AZ29" i="9"/>
  <c r="U29" i="9" s="1"/>
  <c r="V29" i="9" s="1"/>
  <c r="M29" i="9"/>
  <c r="N29" i="9" s="1"/>
  <c r="AZ29" i="10"/>
  <c r="U29" i="10" s="1"/>
  <c r="V29" i="10" s="1"/>
  <c r="M29" i="10"/>
  <c r="N29" i="10" s="1"/>
  <c r="AZ9" i="10"/>
  <c r="U9" i="10" s="1"/>
  <c r="V9" i="10" s="1"/>
  <c r="M9" i="10"/>
  <c r="N9" i="10" s="1"/>
  <c r="M15" i="10"/>
  <c r="N15" i="10" s="1"/>
  <c r="M19" i="10"/>
  <c r="N19" i="10" s="1"/>
  <c r="AZ8" i="10"/>
  <c r="U8" i="10" s="1"/>
  <c r="V8" i="10" s="1"/>
  <c r="M8" i="10"/>
  <c r="N8" i="10" s="1"/>
  <c r="AZ7" i="10"/>
  <c r="U7" i="10" s="1"/>
  <c r="V7" i="10" s="1"/>
  <c r="M7" i="10"/>
  <c r="N7" i="10" s="1"/>
  <c r="AZ18" i="10"/>
  <c r="M18" i="10"/>
  <c r="N18" i="10" s="1"/>
  <c r="AZ26" i="10"/>
  <c r="U26" i="10" s="1"/>
  <c r="V26" i="10" s="1"/>
  <c r="M26" i="10"/>
  <c r="N26" i="10" s="1"/>
  <c r="AZ33" i="10"/>
  <c r="U33" i="10" s="1"/>
  <c r="V33" i="10" s="1"/>
  <c r="M33" i="10"/>
  <c r="N33" i="10" s="1"/>
  <c r="BU23" i="10"/>
  <c r="AZ32" i="10"/>
  <c r="U32" i="10" s="1"/>
  <c r="V32" i="10" s="1"/>
  <c r="M32" i="10"/>
  <c r="N32" i="10" s="1"/>
  <c r="M4" i="10"/>
  <c r="N4" i="10" s="1"/>
  <c r="AZ24" i="10"/>
  <c r="U24" i="10" s="1"/>
  <c r="V24" i="10" s="1"/>
  <c r="M24" i="10"/>
  <c r="N24" i="10" s="1"/>
  <c r="AZ31" i="10"/>
  <c r="U31" i="10" s="1"/>
  <c r="V31" i="10" s="1"/>
  <c r="M31" i="10"/>
  <c r="N31" i="10" s="1"/>
  <c r="AZ30" i="10"/>
  <c r="U30" i="10" s="1"/>
  <c r="V30" i="10" s="1"/>
  <c r="M30" i="10"/>
  <c r="N30" i="10" s="1"/>
  <c r="M30" i="11"/>
  <c r="N30" i="11" s="1"/>
  <c r="AZ8" i="11"/>
  <c r="U8" i="11" s="1"/>
  <c r="V8" i="11" s="1"/>
  <c r="M8" i="11"/>
  <c r="N8" i="11" s="1"/>
  <c r="AZ14" i="11"/>
  <c r="U14" i="11" s="1"/>
  <c r="V14" i="11" s="1"/>
  <c r="M14" i="11"/>
  <c r="N14" i="11" s="1"/>
  <c r="AZ20" i="11"/>
  <c r="U20" i="11" s="1"/>
  <c r="V20" i="11" s="1"/>
  <c r="M20" i="11"/>
  <c r="N20" i="11" s="1"/>
  <c r="AZ26" i="11"/>
  <c r="U26" i="11" s="1"/>
  <c r="V26" i="11" s="1"/>
  <c r="M26" i="11"/>
  <c r="N26" i="11" s="1"/>
  <c r="AZ7" i="11"/>
  <c r="U7" i="11" s="1"/>
  <c r="V7" i="11" s="1"/>
  <c r="M7" i="11"/>
  <c r="N7" i="11" s="1"/>
  <c r="AZ13" i="11"/>
  <c r="U13" i="11" s="1"/>
  <c r="V13" i="11" s="1"/>
  <c r="M13" i="11"/>
  <c r="N13" i="11" s="1"/>
  <c r="AZ19" i="11"/>
  <c r="U19" i="11" s="1"/>
  <c r="V19" i="11" s="1"/>
  <c r="M19" i="11"/>
  <c r="N19" i="11" s="1"/>
  <c r="AZ23" i="11"/>
  <c r="U23" i="11" s="1"/>
  <c r="V23" i="11" s="1"/>
  <c r="M23" i="11"/>
  <c r="N23" i="11" s="1"/>
  <c r="AZ34" i="11"/>
  <c r="U34" i="11" s="1"/>
  <c r="V34" i="11" s="1"/>
  <c r="M34" i="11"/>
  <c r="N34" i="11" s="1"/>
  <c r="AZ6" i="11"/>
  <c r="U6" i="11" s="1"/>
  <c r="V6" i="11" s="1"/>
  <c r="M6" i="11"/>
  <c r="N6" i="11" s="1"/>
  <c r="AZ12" i="11"/>
  <c r="U12" i="11" s="1"/>
  <c r="V12" i="11" s="1"/>
  <c r="M12" i="11"/>
  <c r="N12" i="11" s="1"/>
  <c r="AZ16" i="11"/>
  <c r="U16" i="11" s="1"/>
  <c r="V16" i="11" s="1"/>
  <c r="M16" i="11"/>
  <c r="N16" i="11" s="1"/>
  <c r="AZ22" i="11"/>
  <c r="U22" i="11" s="1"/>
  <c r="V22" i="11" s="1"/>
  <c r="M22" i="11"/>
  <c r="N22" i="11" s="1"/>
  <c r="AZ28" i="11"/>
  <c r="U28" i="11" s="1"/>
  <c r="V28" i="11" s="1"/>
  <c r="M28" i="11"/>
  <c r="N28" i="11" s="1"/>
  <c r="AZ5" i="11"/>
  <c r="M5" i="11"/>
  <c r="N5" i="11" s="1"/>
  <c r="M9" i="11"/>
  <c r="N9" i="11" s="1"/>
  <c r="AZ15" i="11"/>
  <c r="U15" i="11" s="1"/>
  <c r="V15" i="11" s="1"/>
  <c r="M15" i="11"/>
  <c r="N15" i="11" s="1"/>
  <c r="AZ27" i="11"/>
  <c r="U27" i="11" s="1"/>
  <c r="V27" i="11" s="1"/>
  <c r="M27" i="11"/>
  <c r="N27" i="11" s="1"/>
  <c r="BE33" i="12"/>
  <c r="AZ22" i="12"/>
  <c r="U22" i="12" s="1"/>
  <c r="V22" i="12" s="1"/>
  <c r="M22" i="12"/>
  <c r="N22" i="12" s="1"/>
  <c r="BE22" i="12"/>
  <c r="AZ18" i="12"/>
  <c r="U18" i="12" s="1"/>
  <c r="V18" i="12" s="1"/>
  <c r="M18" i="12"/>
  <c r="N18" i="12" s="1"/>
  <c r="AZ8" i="12"/>
  <c r="U8" i="12" s="1"/>
  <c r="V8" i="12" s="1"/>
  <c r="M8" i="12"/>
  <c r="N8" i="12" s="1"/>
  <c r="AZ7" i="12"/>
  <c r="U7" i="12" s="1"/>
  <c r="V7" i="12" s="1"/>
  <c r="M7" i="12"/>
  <c r="N7" i="12" s="1"/>
  <c r="AZ17" i="12"/>
  <c r="U17" i="12" s="1"/>
  <c r="V17" i="12" s="1"/>
  <c r="M17" i="12"/>
  <c r="N17" i="12" s="1"/>
  <c r="AZ30" i="12"/>
  <c r="U30" i="12" s="1"/>
  <c r="V30" i="12" s="1"/>
  <c r="M30" i="12"/>
  <c r="N30" i="12" s="1"/>
  <c r="AZ11" i="12"/>
  <c r="U11" i="12" s="1"/>
  <c r="V11" i="12" s="1"/>
  <c r="M11" i="12"/>
  <c r="N11" i="12" s="1"/>
  <c r="AZ16" i="12"/>
  <c r="U16" i="12" s="1"/>
  <c r="V16" i="12" s="1"/>
  <c r="M16" i="12"/>
  <c r="N16" i="12" s="1"/>
  <c r="AZ29" i="12"/>
  <c r="U29" i="12" s="1"/>
  <c r="V29" i="12" s="1"/>
  <c r="M29" i="12"/>
  <c r="N29" i="12" s="1"/>
  <c r="AZ5" i="13"/>
  <c r="U5" i="13" s="1"/>
  <c r="V5" i="13" s="1"/>
  <c r="M5" i="13"/>
  <c r="N5" i="13" s="1"/>
  <c r="AZ10" i="13"/>
  <c r="U10" i="13" s="1"/>
  <c r="V10" i="13" s="1"/>
  <c r="M10" i="13"/>
  <c r="N10" i="13" s="1"/>
  <c r="AZ12" i="13"/>
  <c r="U12" i="13" s="1"/>
  <c r="V12" i="13" s="1"/>
  <c r="M12" i="13"/>
  <c r="N12" i="13" s="1"/>
  <c r="AZ14" i="13"/>
  <c r="U14" i="13" s="1"/>
  <c r="V14" i="13" s="1"/>
  <c r="M14" i="13"/>
  <c r="N14" i="13" s="1"/>
  <c r="AZ18" i="13"/>
  <c r="U18" i="13" s="1"/>
  <c r="V18" i="13" s="1"/>
  <c r="M18" i="13"/>
  <c r="N18" i="13" s="1"/>
  <c r="AZ20" i="13"/>
  <c r="U20" i="13" s="1"/>
  <c r="V20" i="13" s="1"/>
  <c r="M20" i="13"/>
  <c r="N20" i="13" s="1"/>
  <c r="AZ24" i="13"/>
  <c r="U24" i="13" s="1"/>
  <c r="V24" i="13" s="1"/>
  <c r="M24" i="13"/>
  <c r="N24" i="13" s="1"/>
  <c r="AZ26" i="13"/>
  <c r="U26" i="13" s="1"/>
  <c r="V26" i="13" s="1"/>
  <c r="M26" i="13"/>
  <c r="N26" i="13" s="1"/>
  <c r="AZ28" i="13"/>
  <c r="U28" i="13" s="1"/>
  <c r="V28" i="13" s="1"/>
  <c r="M28" i="13"/>
  <c r="N28" i="13" s="1"/>
  <c r="AZ32" i="13"/>
  <c r="U32" i="13" s="1"/>
  <c r="V32" i="13" s="1"/>
  <c r="M32" i="13"/>
  <c r="N32" i="13" s="1"/>
  <c r="AZ34" i="13"/>
  <c r="U34" i="13" s="1"/>
  <c r="V34" i="13" s="1"/>
  <c r="M34" i="13"/>
  <c r="N34" i="13" s="1"/>
  <c r="BI34" i="13"/>
  <c r="AZ4" i="13"/>
  <c r="M4" i="13"/>
  <c r="N4" i="13" s="1"/>
  <c r="AZ7" i="13"/>
  <c r="U7" i="13" s="1"/>
  <c r="V7" i="13" s="1"/>
  <c r="M7" i="13"/>
  <c r="N7" i="13" s="1"/>
  <c r="AZ11" i="13"/>
  <c r="U11" i="13" s="1"/>
  <c r="V11" i="13" s="1"/>
  <c r="M11" i="13"/>
  <c r="N11" i="13" s="1"/>
  <c r="AZ13" i="13"/>
  <c r="U13" i="13" s="1"/>
  <c r="V13" i="13" s="1"/>
  <c r="M13" i="13"/>
  <c r="N13" i="13" s="1"/>
  <c r="AZ17" i="13"/>
  <c r="U17" i="13" s="1"/>
  <c r="V17" i="13" s="1"/>
  <c r="M17" i="13"/>
  <c r="N17" i="13" s="1"/>
  <c r="AZ19" i="13"/>
  <c r="U19" i="13" s="1"/>
  <c r="V19" i="13" s="1"/>
  <c r="M19" i="13"/>
  <c r="N19" i="13" s="1"/>
  <c r="AZ21" i="13"/>
  <c r="U21" i="13" s="1"/>
  <c r="V21" i="13" s="1"/>
  <c r="M21" i="13"/>
  <c r="N21" i="13" s="1"/>
  <c r="AZ25" i="13"/>
  <c r="U25" i="13" s="1"/>
  <c r="V25" i="13" s="1"/>
  <c r="M25" i="13"/>
  <c r="N25" i="13" s="1"/>
  <c r="AZ27" i="13"/>
  <c r="U27" i="13" s="1"/>
  <c r="V27" i="13" s="1"/>
  <c r="M27" i="13"/>
  <c r="N27" i="13" s="1"/>
  <c r="AZ33" i="13"/>
  <c r="U33" i="13" s="1"/>
  <c r="V33" i="13" s="1"/>
  <c r="M33" i="13"/>
  <c r="N33" i="13" s="1"/>
  <c r="AZ32" i="4"/>
  <c r="U32" i="4" s="1"/>
  <c r="V32" i="4" s="1"/>
  <c r="M32" i="4"/>
  <c r="N32" i="4" s="1"/>
  <c r="AZ4" i="4"/>
  <c r="M4" i="4"/>
  <c r="N4" i="4" s="1"/>
  <c r="AZ6" i="4"/>
  <c r="U6" i="4" s="1"/>
  <c r="V6" i="4" s="1"/>
  <c r="M6" i="4"/>
  <c r="N6" i="4" s="1"/>
  <c r="AZ10" i="4"/>
  <c r="U10" i="4" s="1"/>
  <c r="V10" i="4" s="1"/>
  <c r="M10" i="4"/>
  <c r="N10" i="4" s="1"/>
  <c r="AZ12" i="4"/>
  <c r="U12" i="4" s="1"/>
  <c r="V12" i="4" s="1"/>
  <c r="M12" i="4"/>
  <c r="N12" i="4" s="1"/>
  <c r="BR12" i="4"/>
  <c r="AZ14" i="4"/>
  <c r="U14" i="4" s="1"/>
  <c r="V14" i="4" s="1"/>
  <c r="M14" i="4"/>
  <c r="N14" i="4" s="1"/>
  <c r="AZ18" i="4"/>
  <c r="U18" i="4" s="1"/>
  <c r="V18" i="4" s="1"/>
  <c r="M18" i="4"/>
  <c r="N18" i="4" s="1"/>
  <c r="BI18" i="4"/>
  <c r="AZ20" i="4"/>
  <c r="U20" i="4" s="1"/>
  <c r="V20" i="4" s="1"/>
  <c r="M20" i="4"/>
  <c r="N20" i="4" s="1"/>
  <c r="AZ24" i="4"/>
  <c r="U24" i="4" s="1"/>
  <c r="V24" i="4" s="1"/>
  <c r="M24" i="4"/>
  <c r="N24" i="4" s="1"/>
  <c r="AZ27" i="4"/>
  <c r="U27" i="4" s="1"/>
  <c r="V27" i="4" s="1"/>
  <c r="M27" i="4"/>
  <c r="N27" i="4" s="1"/>
  <c r="M5" i="4"/>
  <c r="N5" i="4" s="1"/>
  <c r="AZ13" i="4"/>
  <c r="U13" i="4" s="1"/>
  <c r="V13" i="4" s="1"/>
  <c r="M13" i="4"/>
  <c r="N13" i="4" s="1"/>
  <c r="AZ17" i="4"/>
  <c r="U17" i="4" s="1"/>
  <c r="V17" i="4" s="1"/>
  <c r="M17" i="4"/>
  <c r="N17" i="4" s="1"/>
  <c r="AZ19" i="4"/>
  <c r="U19" i="4" s="1"/>
  <c r="V19" i="4" s="1"/>
  <c r="BU19" i="4"/>
  <c r="M19" i="4"/>
  <c r="N19" i="4" s="1"/>
  <c r="AZ25" i="4"/>
  <c r="U25" i="4" s="1"/>
  <c r="V25" i="4" s="1"/>
  <c r="M25" i="4"/>
  <c r="N25" i="4" s="1"/>
  <c r="AZ31" i="4"/>
  <c r="U31" i="4" s="1"/>
  <c r="V31" i="4" s="1"/>
  <c r="M31" i="4"/>
  <c r="N31" i="4" s="1"/>
  <c r="AZ28" i="2"/>
  <c r="U28" i="2" s="1"/>
  <c r="V28" i="2" s="1"/>
  <c r="AZ27" i="2"/>
  <c r="U27" i="2" s="1"/>
  <c r="V27" i="2" s="1"/>
  <c r="M27" i="2"/>
  <c r="N27" i="2" s="1"/>
  <c r="AZ20" i="2"/>
  <c r="U20" i="2" s="1"/>
  <c r="V20" i="2" s="1"/>
  <c r="M20" i="2"/>
  <c r="N20" i="2" s="1"/>
  <c r="AZ11" i="2"/>
  <c r="U11" i="2" s="1"/>
  <c r="V11" i="2" s="1"/>
  <c r="M11" i="2"/>
  <c r="N11" i="2" s="1"/>
  <c r="M5" i="2"/>
  <c r="N5" i="2" s="1"/>
  <c r="BL5" i="2"/>
  <c r="M9" i="2"/>
  <c r="N9" i="2" s="1"/>
  <c r="AZ16" i="2"/>
  <c r="U16" i="2" s="1"/>
  <c r="V16" i="2" s="1"/>
  <c r="M16" i="2"/>
  <c r="N16" i="2" s="1"/>
  <c r="AZ22" i="2"/>
  <c r="U22" i="2" s="1"/>
  <c r="V22" i="2" s="1"/>
  <c r="M22" i="2"/>
  <c r="N22" i="2" s="1"/>
  <c r="AZ25" i="2"/>
  <c r="U25" i="2" s="1"/>
  <c r="V25" i="2" s="1"/>
  <c r="M25" i="2"/>
  <c r="N25" i="2" s="1"/>
  <c r="AZ29" i="2"/>
  <c r="U29" i="2" s="1"/>
  <c r="V29" i="2" s="1"/>
  <c r="M29" i="2"/>
  <c r="N29" i="2" s="1"/>
  <c r="AZ31" i="2"/>
  <c r="U31" i="2" s="1"/>
  <c r="V31" i="2" s="1"/>
  <c r="M31" i="2"/>
  <c r="N31" i="2" s="1"/>
  <c r="AZ33" i="2"/>
  <c r="U33" i="2" s="1"/>
  <c r="V33" i="2" s="1"/>
  <c r="M33" i="2"/>
  <c r="N33" i="2" s="1"/>
  <c r="AZ10" i="2"/>
  <c r="U10" i="2" s="1"/>
  <c r="V10" i="2" s="1"/>
  <c r="M10" i="2"/>
  <c r="N10" i="2" s="1"/>
  <c r="AZ15" i="2"/>
  <c r="U15" i="2" s="1"/>
  <c r="V15" i="2" s="1"/>
  <c r="M15" i="2"/>
  <c r="N15" i="2" s="1"/>
  <c r="AZ17" i="2"/>
  <c r="U17" i="2" s="1"/>
  <c r="V17" i="2" s="1"/>
  <c r="M17" i="2"/>
  <c r="N17" i="2" s="1"/>
  <c r="AZ19" i="2"/>
  <c r="U19" i="2" s="1"/>
  <c r="V19" i="2" s="1"/>
  <c r="M19" i="2"/>
  <c r="N19" i="2" s="1"/>
  <c r="AZ24" i="2"/>
  <c r="U24" i="2" s="1"/>
  <c r="V24" i="2" s="1"/>
  <c r="M24" i="2"/>
  <c r="N24" i="2" s="1"/>
  <c r="AZ26" i="2"/>
  <c r="U26" i="2" s="1"/>
  <c r="V26" i="2" s="1"/>
  <c r="M26" i="2"/>
  <c r="N26" i="2" s="1"/>
  <c r="AZ30" i="2"/>
  <c r="U30" i="2" s="1"/>
  <c r="V30" i="2" s="1"/>
  <c r="M30" i="2"/>
  <c r="N30" i="2" s="1"/>
  <c r="AH7" i="14"/>
  <c r="BE15" i="3"/>
  <c r="AH9" i="14"/>
  <c r="BE17" i="3"/>
  <c r="AH11" i="14"/>
  <c r="BE19" i="3"/>
  <c r="AH13" i="14"/>
  <c r="BE21" i="3"/>
  <c r="AH15" i="14"/>
  <c r="BE23" i="3"/>
  <c r="AH21" i="14"/>
  <c r="BE29" i="3"/>
  <c r="AH23" i="14"/>
  <c r="BE31" i="3"/>
  <c r="AH25" i="14"/>
  <c r="BE33" i="3"/>
  <c r="AH27" i="14"/>
  <c r="BE35" i="3"/>
  <c r="AH9" i="2"/>
  <c r="B17" i="3"/>
  <c r="AH13" i="2"/>
  <c r="B21" i="3"/>
  <c r="AH17" i="2"/>
  <c r="B25" i="3"/>
  <c r="AH21" i="2"/>
  <c r="B29" i="3"/>
  <c r="AH25" i="2"/>
  <c r="B33" i="3"/>
  <c r="AH29" i="2"/>
  <c r="B37" i="3"/>
  <c r="AH33" i="2"/>
  <c r="B41" i="3"/>
  <c r="AU37" i="3"/>
  <c r="AH29" i="6"/>
  <c r="AU29" i="3"/>
  <c r="AH21" i="6"/>
  <c r="AU21" i="3"/>
  <c r="AH13" i="6"/>
  <c r="AU13" i="3"/>
  <c r="AH5" i="6"/>
  <c r="AH6" i="14"/>
  <c r="BE14" i="3"/>
  <c r="AH8" i="14"/>
  <c r="BE16" i="3"/>
  <c r="AH10" i="14"/>
  <c r="BE18" i="3"/>
  <c r="AH12" i="14"/>
  <c r="BE20" i="3"/>
  <c r="AH14" i="14"/>
  <c r="BE22" i="3"/>
  <c r="AH16" i="14"/>
  <c r="BE24" i="3"/>
  <c r="AH22" i="14"/>
  <c r="BE30" i="3"/>
  <c r="AH24" i="14"/>
  <c r="BE32" i="3"/>
  <c r="AH26" i="14"/>
  <c r="BE34" i="3"/>
  <c r="AH32" i="14"/>
  <c r="BE40" i="3"/>
  <c r="AH8" i="2"/>
  <c r="B16" i="3"/>
  <c r="AH12" i="2"/>
  <c r="B20" i="3"/>
  <c r="AH16" i="2"/>
  <c r="B24" i="3"/>
  <c r="AH20" i="2"/>
  <c r="B28" i="3"/>
  <c r="AH24" i="2"/>
  <c r="B32" i="3"/>
  <c r="AH28" i="2"/>
  <c r="B36" i="3"/>
  <c r="AH32" i="2"/>
  <c r="B40" i="3"/>
  <c r="AU41" i="3"/>
  <c r="AH33" i="6"/>
  <c r="AU33" i="3"/>
  <c r="AH25" i="6"/>
  <c r="AU25" i="3"/>
  <c r="AH17" i="6"/>
  <c r="AU17" i="3"/>
  <c r="AH9" i="6"/>
  <c r="AZ23" i="2"/>
  <c r="M23" i="2"/>
  <c r="N23" i="2" s="1"/>
  <c r="AH22" i="12"/>
  <c r="Q30" i="3"/>
  <c r="AH26" i="12"/>
  <c r="Q34" i="3"/>
  <c r="AU38" i="3"/>
  <c r="AH30" i="6"/>
  <c r="AU34" i="3"/>
  <c r="AH26" i="6"/>
  <c r="AU30" i="3"/>
  <c r="AH22" i="6"/>
  <c r="AU26" i="3"/>
  <c r="AH18" i="6"/>
  <c r="AU22" i="3"/>
  <c r="AH14" i="6"/>
  <c r="AU18" i="3"/>
  <c r="AH10" i="6"/>
  <c r="AU14" i="3"/>
  <c r="AH6" i="6"/>
  <c r="V40" i="3"/>
  <c r="AH32" i="11"/>
  <c r="V36" i="3"/>
  <c r="AH28" i="11"/>
  <c r="V32" i="3"/>
  <c r="AH24" i="11"/>
  <c r="V28" i="3"/>
  <c r="AH20" i="11"/>
  <c r="V24" i="3"/>
  <c r="AH16" i="11"/>
  <c r="V20" i="3"/>
  <c r="AH12" i="11"/>
  <c r="V16" i="3"/>
  <c r="AH8" i="11"/>
  <c r="AH25" i="12"/>
  <c r="Q33" i="3"/>
  <c r="AU40" i="3"/>
  <c r="AH32" i="6"/>
  <c r="AU36" i="3"/>
  <c r="AH28" i="6"/>
  <c r="AU32" i="3"/>
  <c r="AH24" i="6"/>
  <c r="AU28" i="3"/>
  <c r="AH20" i="6"/>
  <c r="AU24" i="3"/>
  <c r="AH16" i="6"/>
  <c r="AU20" i="3"/>
  <c r="AH12" i="6"/>
  <c r="AU16" i="3"/>
  <c r="AH8" i="6"/>
  <c r="AU12" i="3"/>
  <c r="AH4" i="6"/>
  <c r="V38" i="3"/>
  <c r="AH30" i="11"/>
  <c r="V34" i="3"/>
  <c r="AH26" i="11"/>
  <c r="V30" i="3"/>
  <c r="AH22" i="11"/>
  <c r="V26" i="3"/>
  <c r="AH18" i="11"/>
  <c r="V22" i="3"/>
  <c r="AH14" i="11"/>
  <c r="V18" i="3"/>
  <c r="AH10" i="11"/>
  <c r="V14" i="3"/>
  <c r="AH6" i="11"/>
  <c r="BN34" i="11"/>
  <c r="E34" i="11"/>
  <c r="AO34" i="11"/>
  <c r="BM34" i="11"/>
  <c r="BQ34" i="11"/>
  <c r="BS34" i="11"/>
  <c r="BK34" i="11"/>
  <c r="BG34" i="11"/>
  <c r="AH12" i="12"/>
  <c r="Q20" i="3"/>
  <c r="AH16" i="12"/>
  <c r="Q24" i="3"/>
  <c r="AH4" i="12"/>
  <c r="Q12" i="3"/>
  <c r="AH30" i="12"/>
  <c r="Q38" i="3"/>
  <c r="AH27" i="12"/>
  <c r="Q35" i="3"/>
  <c r="AH23" i="12"/>
  <c r="Q31" i="3"/>
  <c r="AH18" i="12"/>
  <c r="Q26" i="3"/>
  <c r="AH14" i="12"/>
  <c r="Q22" i="3"/>
  <c r="AH10" i="12"/>
  <c r="Q18" i="3"/>
  <c r="AH8" i="12"/>
  <c r="Q16" i="3"/>
  <c r="AH5" i="12"/>
  <c r="Q13" i="3"/>
  <c r="AL21" i="12"/>
  <c r="AN21" i="12"/>
  <c r="AH7" i="8"/>
  <c r="AK15" i="3"/>
  <c r="AH10" i="8"/>
  <c r="AK18" i="3"/>
  <c r="AH14" i="8"/>
  <c r="AK22" i="3"/>
  <c r="AH19" i="8"/>
  <c r="AK27" i="3"/>
  <c r="AH23" i="8"/>
  <c r="AK31" i="3"/>
  <c r="AH26" i="8"/>
  <c r="AK34" i="3"/>
  <c r="AH31" i="8"/>
  <c r="AK39" i="3"/>
  <c r="AH34" i="8"/>
  <c r="AK42" i="3"/>
  <c r="AH7" i="2"/>
  <c r="B15" i="3"/>
  <c r="AH11" i="2"/>
  <c r="B19" i="3"/>
  <c r="AH14" i="2"/>
  <c r="B22" i="3"/>
  <c r="AH19" i="2"/>
  <c r="B27" i="3"/>
  <c r="AH22" i="2"/>
  <c r="B30" i="3"/>
  <c r="AH27" i="2"/>
  <c r="B35" i="3"/>
  <c r="AH31" i="2"/>
  <c r="B39" i="3"/>
  <c r="AH34" i="2"/>
  <c r="B42" i="3"/>
  <c r="AH8" i="9"/>
  <c r="AF16" i="3"/>
  <c r="AH13" i="9"/>
  <c r="AF21" i="3"/>
  <c r="AH16" i="9"/>
  <c r="AF24" i="3"/>
  <c r="AH21" i="9"/>
  <c r="AF29" i="3"/>
  <c r="AH25" i="9"/>
  <c r="AF33" i="3"/>
  <c r="AH28" i="9"/>
  <c r="AF36" i="3"/>
  <c r="AH32" i="9"/>
  <c r="AF40" i="3"/>
  <c r="AA40" i="3"/>
  <c r="AH32" i="10"/>
  <c r="AA36" i="3"/>
  <c r="AH28" i="10"/>
  <c r="AH25" i="10"/>
  <c r="AA33" i="3"/>
  <c r="AH19" i="10"/>
  <c r="AA27" i="3"/>
  <c r="AH14" i="10"/>
  <c r="AA22" i="3"/>
  <c r="AH10" i="10"/>
  <c r="AA18" i="3"/>
  <c r="AH5" i="10"/>
  <c r="AA13" i="3"/>
  <c r="AH8" i="10"/>
  <c r="AA16" i="3"/>
  <c r="AH12" i="10"/>
  <c r="AA20" i="3"/>
  <c r="AH17" i="10"/>
  <c r="AA25" i="3"/>
  <c r="AZ40" i="3"/>
  <c r="AH32" i="5"/>
  <c r="AZ38" i="3"/>
  <c r="AH30" i="5"/>
  <c r="AZ36" i="3"/>
  <c r="AH28" i="5"/>
  <c r="AZ34" i="3"/>
  <c r="AH26" i="5"/>
  <c r="AZ32" i="3"/>
  <c r="AH24" i="5"/>
  <c r="AZ30" i="3"/>
  <c r="AH22" i="5"/>
  <c r="AZ28" i="3"/>
  <c r="AH20" i="5"/>
  <c r="AZ26" i="3"/>
  <c r="AH18" i="5"/>
  <c r="AZ24" i="3"/>
  <c r="AH16" i="5"/>
  <c r="AZ22" i="3"/>
  <c r="AH14" i="5"/>
  <c r="AZ20" i="3"/>
  <c r="AH12" i="5"/>
  <c r="AZ18" i="3"/>
  <c r="AH10" i="5"/>
  <c r="AZ16" i="3"/>
  <c r="AH8" i="5"/>
  <c r="AZ14" i="3"/>
  <c r="AH6" i="5"/>
  <c r="AZ12" i="3"/>
  <c r="AH4" i="5"/>
  <c r="AP39" i="3"/>
  <c r="AH31" i="7"/>
  <c r="AP37" i="3"/>
  <c r="AH29" i="7"/>
  <c r="AP35" i="3"/>
  <c r="AH27" i="7"/>
  <c r="AP33" i="3"/>
  <c r="AH25" i="7"/>
  <c r="AP31" i="3"/>
  <c r="AH23" i="7"/>
  <c r="AP29" i="3"/>
  <c r="AH21" i="7"/>
  <c r="AP27" i="3"/>
  <c r="AH19" i="7"/>
  <c r="AP25" i="3"/>
  <c r="AH17" i="7"/>
  <c r="AP23" i="3"/>
  <c r="AH15" i="7"/>
  <c r="AP21" i="3"/>
  <c r="AH13" i="7"/>
  <c r="AP19" i="3"/>
  <c r="AH11" i="7"/>
  <c r="AP17" i="3"/>
  <c r="AH9" i="7"/>
  <c r="AP15" i="3"/>
  <c r="AH7" i="7"/>
  <c r="AP13" i="3"/>
  <c r="AH5" i="7"/>
  <c r="L41" i="3"/>
  <c r="AH33" i="13"/>
  <c r="L39" i="3"/>
  <c r="AH31" i="13"/>
  <c r="L37" i="3"/>
  <c r="AH29" i="13"/>
  <c r="L35" i="3"/>
  <c r="AH27" i="13"/>
  <c r="L33" i="3"/>
  <c r="AH25" i="13"/>
  <c r="L31" i="3"/>
  <c r="AH23" i="13"/>
  <c r="L29" i="3"/>
  <c r="AH21" i="13"/>
  <c r="L27" i="3"/>
  <c r="AH19" i="13"/>
  <c r="L25" i="3"/>
  <c r="AH17" i="13"/>
  <c r="L23" i="3"/>
  <c r="AH15" i="13"/>
  <c r="L21" i="3"/>
  <c r="AH13" i="13"/>
  <c r="L19" i="3"/>
  <c r="AH11" i="13"/>
  <c r="L17" i="3"/>
  <c r="AH9" i="13"/>
  <c r="L15" i="3"/>
  <c r="AH7" i="13"/>
  <c r="L13" i="3"/>
  <c r="AH5" i="13"/>
  <c r="BK5" i="11"/>
  <c r="AL9" i="4"/>
  <c r="AN9" i="4"/>
  <c r="AM9" i="4" s="1"/>
  <c r="AN10" i="4"/>
  <c r="AL10" i="4"/>
  <c r="AL17" i="4"/>
  <c r="AN17" i="4"/>
  <c r="AL7" i="9"/>
  <c r="AN7" i="9"/>
  <c r="AH11" i="12"/>
  <c r="Q19" i="3"/>
  <c r="AH15" i="12"/>
  <c r="Q23" i="3"/>
  <c r="AH19" i="12"/>
  <c r="Q27" i="3"/>
  <c r="AH33" i="12"/>
  <c r="Q41" i="3"/>
  <c r="AH29" i="12"/>
  <c r="Q37" i="3"/>
  <c r="AH24" i="12"/>
  <c r="Q32" i="3"/>
  <c r="AH20" i="12"/>
  <c r="Q28" i="3"/>
  <c r="AH17" i="12"/>
  <c r="Q25" i="3"/>
  <c r="AH13" i="12"/>
  <c r="Q21" i="3"/>
  <c r="AH9" i="12"/>
  <c r="Q17" i="3"/>
  <c r="AH7" i="12"/>
  <c r="Q15" i="3"/>
  <c r="AH6" i="8"/>
  <c r="AK14" i="3"/>
  <c r="AH11" i="8"/>
  <c r="AK19" i="3"/>
  <c r="AH15" i="8"/>
  <c r="AK23" i="3"/>
  <c r="AH18" i="8"/>
  <c r="AK26" i="3"/>
  <c r="AH22" i="8"/>
  <c r="AK30" i="3"/>
  <c r="AH27" i="8"/>
  <c r="AK35" i="3"/>
  <c r="AH30" i="8"/>
  <c r="AK38" i="3"/>
  <c r="AH4" i="8"/>
  <c r="AK12" i="3"/>
  <c r="AH6" i="2"/>
  <c r="B14" i="3"/>
  <c r="AH10" i="2"/>
  <c r="B18" i="3"/>
  <c r="AH15" i="2"/>
  <c r="B23" i="3"/>
  <c r="AH18" i="2"/>
  <c r="B26" i="3"/>
  <c r="AH23" i="2"/>
  <c r="B31" i="3"/>
  <c r="AH26" i="2"/>
  <c r="B34" i="3"/>
  <c r="AH30" i="2"/>
  <c r="B38" i="3"/>
  <c r="B12" i="3"/>
  <c r="AH9" i="9"/>
  <c r="AF17" i="3"/>
  <c r="AH12" i="9"/>
  <c r="AF20" i="3"/>
  <c r="AH17" i="9"/>
  <c r="AF25" i="3"/>
  <c r="AH20" i="9"/>
  <c r="AF28" i="3"/>
  <c r="AH24" i="9"/>
  <c r="AF32" i="3"/>
  <c r="AH29" i="9"/>
  <c r="AF37" i="3"/>
  <c r="AH33" i="9"/>
  <c r="AF41" i="3"/>
  <c r="AL5" i="8"/>
  <c r="AN5" i="8"/>
  <c r="AM5" i="8" s="1"/>
  <c r="AL29" i="14"/>
  <c r="AN29" i="14"/>
  <c r="AM29" i="14" s="1"/>
  <c r="AH33" i="10"/>
  <c r="AA41" i="3"/>
  <c r="AH29" i="10"/>
  <c r="AA37" i="3"/>
  <c r="AH26" i="10"/>
  <c r="AA34" i="3"/>
  <c r="AH20" i="10"/>
  <c r="AA28" i="3"/>
  <c r="AH16" i="10"/>
  <c r="AA24" i="3"/>
  <c r="AH13" i="10"/>
  <c r="AA21" i="3"/>
  <c r="AH9" i="10"/>
  <c r="AA17" i="3"/>
  <c r="AH7" i="10"/>
  <c r="AA15" i="3"/>
  <c r="AH11" i="10"/>
  <c r="AA19" i="3"/>
  <c r="AH15" i="10"/>
  <c r="AA23" i="3"/>
  <c r="AH18" i="10"/>
  <c r="AA26" i="3"/>
  <c r="AH27" i="10"/>
  <c r="AA35" i="3"/>
  <c r="AZ39" i="3"/>
  <c r="AH31" i="5"/>
  <c r="AZ37" i="3"/>
  <c r="AH29" i="5"/>
  <c r="AZ35" i="3"/>
  <c r="AH27" i="5"/>
  <c r="AZ33" i="3"/>
  <c r="AH25" i="5"/>
  <c r="AZ31" i="3"/>
  <c r="AH23" i="5"/>
  <c r="AZ29" i="3"/>
  <c r="AH21" i="5"/>
  <c r="AZ27" i="3"/>
  <c r="AH19" i="5"/>
  <c r="AZ25" i="3"/>
  <c r="AH17" i="5"/>
  <c r="AZ23" i="3"/>
  <c r="AH15" i="5"/>
  <c r="AZ21" i="3"/>
  <c r="AH13" i="5"/>
  <c r="AZ19" i="3"/>
  <c r="AH11" i="5"/>
  <c r="AZ17" i="3"/>
  <c r="AH9" i="5"/>
  <c r="AZ15" i="3"/>
  <c r="AH7" i="5"/>
  <c r="AZ13" i="3"/>
  <c r="AH5" i="5"/>
  <c r="AP40" i="3"/>
  <c r="AH32" i="7"/>
  <c r="AP38" i="3"/>
  <c r="AH30" i="7"/>
  <c r="AP36" i="3"/>
  <c r="AH28" i="7"/>
  <c r="AP34" i="3"/>
  <c r="AH26" i="7"/>
  <c r="AP32" i="3"/>
  <c r="AH24" i="7"/>
  <c r="AP30" i="3"/>
  <c r="AH22" i="7"/>
  <c r="AP28" i="3"/>
  <c r="AH20" i="7"/>
  <c r="AP26" i="3"/>
  <c r="AH18" i="7"/>
  <c r="AP24" i="3"/>
  <c r="AH16" i="7"/>
  <c r="AP22" i="3"/>
  <c r="AH14" i="7"/>
  <c r="AP20" i="3"/>
  <c r="AH12" i="7"/>
  <c r="AP18" i="3"/>
  <c r="AH10" i="7"/>
  <c r="AP16" i="3"/>
  <c r="AH8" i="7"/>
  <c r="AP14" i="3"/>
  <c r="AH6" i="7"/>
  <c r="AP12" i="3"/>
  <c r="AH4" i="7"/>
  <c r="L40" i="3"/>
  <c r="AH32" i="13"/>
  <c r="L38" i="3"/>
  <c r="AH30" i="13"/>
  <c r="L36" i="3"/>
  <c r="AH28" i="13"/>
  <c r="L34" i="3"/>
  <c r="AH26" i="13"/>
  <c r="L32" i="3"/>
  <c r="AH24" i="13"/>
  <c r="L30" i="3"/>
  <c r="AH22" i="13"/>
  <c r="L28" i="3"/>
  <c r="AH20" i="13"/>
  <c r="L26" i="3"/>
  <c r="AH18" i="13"/>
  <c r="L24" i="3"/>
  <c r="AH16" i="13"/>
  <c r="L22" i="3"/>
  <c r="AH14" i="13"/>
  <c r="L20" i="3"/>
  <c r="AH12" i="13"/>
  <c r="L18" i="3"/>
  <c r="AH10" i="13"/>
  <c r="L16" i="3"/>
  <c r="AH8" i="13"/>
  <c r="L14" i="3"/>
  <c r="AH6" i="13"/>
  <c r="L12" i="3"/>
  <c r="AH4" i="13"/>
  <c r="AO11" i="11"/>
  <c r="E11" i="11"/>
  <c r="BN11" i="11"/>
  <c r="BP11" i="11"/>
  <c r="BJ11" i="11"/>
  <c r="BH11" i="11"/>
  <c r="BG11" i="11"/>
  <c r="BS11" i="11"/>
  <c r="BK11" i="11"/>
  <c r="C11" i="11"/>
  <c r="D11" i="11" s="1"/>
  <c r="BM11" i="11"/>
  <c r="BQ11" i="11"/>
  <c r="BH23" i="11"/>
  <c r="AL6" i="9"/>
  <c r="AN6" i="9"/>
  <c r="AM6" i="9" s="1"/>
  <c r="AL22" i="9"/>
  <c r="E34" i="13"/>
  <c r="AO34" i="13"/>
  <c r="BN34" i="13"/>
  <c r="BP34" i="13"/>
  <c r="BT34" i="13"/>
  <c r="BM34" i="13"/>
  <c r="BQ34" i="13"/>
  <c r="BU34" i="13"/>
  <c r="BK34" i="13"/>
  <c r="BG34" i="13"/>
  <c r="C34" i="13"/>
  <c r="D34" i="13" s="1"/>
  <c r="BO34" i="13"/>
  <c r="BS34" i="13"/>
  <c r="BL34" i="13"/>
  <c r="BJ34" i="13"/>
  <c r="BH34" i="13"/>
  <c r="U4" i="2" l="1"/>
  <c r="V4" i="2" s="1"/>
  <c r="BQ28" i="14"/>
  <c r="BM28" i="14"/>
  <c r="C28" i="14"/>
  <c r="D28" i="14" s="1"/>
  <c r="BH28" i="14"/>
  <c r="BJ28" i="14"/>
  <c r="E23" i="9"/>
  <c r="BN28" i="14"/>
  <c r="BK25" i="4"/>
  <c r="AO23" i="11"/>
  <c r="BK28" i="14"/>
  <c r="BQ23" i="9"/>
  <c r="BN23" i="11"/>
  <c r="C28" i="12"/>
  <c r="D28" i="12" s="1"/>
  <c r="BG28" i="14"/>
  <c r="BK9" i="11"/>
  <c r="BH9" i="11"/>
  <c r="BM9" i="11"/>
  <c r="BS19" i="9"/>
  <c r="BT27" i="11"/>
  <c r="BN27" i="11"/>
  <c r="BK27" i="11"/>
  <c r="E27" i="11"/>
  <c r="AL27" i="11" s="1"/>
  <c r="AN21" i="4"/>
  <c r="AM21" i="4" s="1"/>
  <c r="E13" i="11"/>
  <c r="AL13" i="11" s="1"/>
  <c r="BK34" i="6"/>
  <c r="AN6" i="12"/>
  <c r="AM6" i="12" s="1"/>
  <c r="BP25" i="11"/>
  <c r="BJ34" i="6"/>
  <c r="BM25" i="11"/>
  <c r="AN26" i="4"/>
  <c r="AM26" i="4" s="1"/>
  <c r="AO25" i="11"/>
  <c r="BO19" i="4"/>
  <c r="BR20" i="8"/>
  <c r="BO12" i="4"/>
  <c r="BL18" i="4"/>
  <c r="BL21" i="11"/>
  <c r="BI15" i="9"/>
  <c r="BI30" i="14"/>
  <c r="BU5" i="9"/>
  <c r="BI22" i="9"/>
  <c r="Z1" i="11"/>
  <c r="AO27" i="11"/>
  <c r="BP27" i="11"/>
  <c r="BS27" i="11"/>
  <c r="AL18" i="4"/>
  <c r="C9" i="11"/>
  <c r="D9" i="11" s="1"/>
  <c r="BT9" i="11"/>
  <c r="BJ9" i="11"/>
  <c r="E9" i="11"/>
  <c r="BO19" i="9"/>
  <c r="BP9" i="11"/>
  <c r="BS9" i="11"/>
  <c r="AO19" i="9"/>
  <c r="BK23" i="9"/>
  <c r="BU4" i="11"/>
  <c r="C27" i="11"/>
  <c r="D27" i="11" s="1"/>
  <c r="BG27" i="11"/>
  <c r="BQ27" i="11"/>
  <c r="BJ27" i="11"/>
  <c r="BH27" i="11"/>
  <c r="BI13" i="11"/>
  <c r="AO9" i="11"/>
  <c r="BG9" i="11"/>
  <c r="BQ9" i="11"/>
  <c r="AO23" i="9"/>
  <c r="C19" i="9"/>
  <c r="D19" i="9" s="1"/>
  <c r="BT19" i="9"/>
  <c r="BP23" i="9"/>
  <c r="C23" i="11"/>
  <c r="D23" i="11" s="1"/>
  <c r="BK23" i="11"/>
  <c r="BK33" i="11"/>
  <c r="BM21" i="11"/>
  <c r="BP34" i="6"/>
  <c r="BQ34" i="6"/>
  <c r="BH28" i="12"/>
  <c r="BP28" i="12"/>
  <c r="BJ23" i="11"/>
  <c r="BS23" i="11"/>
  <c r="BH34" i="6"/>
  <c r="BN34" i="6"/>
  <c r="AO34" i="6"/>
  <c r="AO28" i="12"/>
  <c r="BM28" i="12"/>
  <c r="BT28" i="12"/>
  <c r="BQ23" i="11"/>
  <c r="BG23" i="11"/>
  <c r="BP23" i="11"/>
  <c r="BS34" i="6"/>
  <c r="E34" i="6"/>
  <c r="AL34" i="6" s="1"/>
  <c r="BS28" i="12"/>
  <c r="BQ28" i="12"/>
  <c r="E33" i="11"/>
  <c r="AL33" i="11" s="1"/>
  <c r="C25" i="11"/>
  <c r="D25" i="11" s="1"/>
  <c r="BG25" i="11"/>
  <c r="BN25" i="11"/>
  <c r="BR5" i="4"/>
  <c r="BQ11" i="9"/>
  <c r="AN16" i="4"/>
  <c r="AM16" i="4" s="1"/>
  <c r="BU12" i="4"/>
  <c r="BS25" i="11"/>
  <c r="BJ25" i="11"/>
  <c r="BH25" i="11"/>
  <c r="E25" i="11"/>
  <c r="AL22" i="4"/>
  <c r="BQ25" i="11"/>
  <c r="BT25" i="11"/>
  <c r="BT11" i="9"/>
  <c r="BJ6" i="10"/>
  <c r="BL23" i="10"/>
  <c r="AN14" i="4"/>
  <c r="BI28" i="14"/>
  <c r="BO22" i="9"/>
  <c r="AL28" i="8"/>
  <c r="BO15" i="9"/>
  <c r="BO30" i="14"/>
  <c r="AN12" i="4"/>
  <c r="AM12" i="4" s="1"/>
  <c r="AM22" i="4"/>
  <c r="BI22" i="4" s="1"/>
  <c r="BL15" i="9"/>
  <c r="BR19" i="4"/>
  <c r="BL19" i="4"/>
  <c r="BI23" i="10"/>
  <c r="BM24" i="4"/>
  <c r="BH20" i="8"/>
  <c r="AO24" i="4"/>
  <c r="BO21" i="11"/>
  <c r="BQ24" i="4"/>
  <c r="BI20" i="8"/>
  <c r="BJ15" i="4"/>
  <c r="BL12" i="4"/>
  <c r="BU29" i="14"/>
  <c r="BI29" i="14"/>
  <c r="BR34" i="13"/>
  <c r="BO15" i="11"/>
  <c r="AM14" i="4"/>
  <c r="AO15" i="4"/>
  <c r="BU28" i="14"/>
  <c r="BR19" i="9"/>
  <c r="BR5" i="2"/>
  <c r="BU5" i="2"/>
  <c r="BT33" i="11"/>
  <c r="BH13" i="11"/>
  <c r="BR13" i="11"/>
  <c r="C11" i="9"/>
  <c r="D11" i="9" s="1"/>
  <c r="AO11" i="9"/>
  <c r="C23" i="9"/>
  <c r="D23" i="9" s="1"/>
  <c r="BR5" i="9"/>
  <c r="E11" i="9"/>
  <c r="AN11" i="9" s="1"/>
  <c r="BN23" i="9"/>
  <c r="BU12" i="8"/>
  <c r="BI23" i="9"/>
  <c r="BI19" i="4"/>
  <c r="BQ31" i="11"/>
  <c r="BH33" i="11"/>
  <c r="BT13" i="11"/>
  <c r="BL13" i="11"/>
  <c r="BL11" i="9"/>
  <c r="BH11" i="9"/>
  <c r="BO11" i="9"/>
  <c r="BM11" i="9"/>
  <c r="BM23" i="9"/>
  <c r="BG23" i="9"/>
  <c r="BJ19" i="9"/>
  <c r="AM21" i="8"/>
  <c r="BP11" i="9"/>
  <c r="BL23" i="9"/>
  <c r="BR11" i="9"/>
  <c r="AL21" i="8"/>
  <c r="BT23" i="9"/>
  <c r="BR23" i="9"/>
  <c r="BQ25" i="4"/>
  <c r="BS25" i="4"/>
  <c r="C25" i="4"/>
  <c r="D25" i="4" s="1"/>
  <c r="BT25" i="4"/>
  <c r="BL25" i="4"/>
  <c r="AO25" i="4"/>
  <c r="BI25" i="4"/>
  <c r="E25" i="4"/>
  <c r="BP25" i="4"/>
  <c r="BM25" i="4"/>
  <c r="BR25" i="4"/>
  <c r="BJ25" i="4"/>
  <c r="BG25" i="4"/>
  <c r="AM22" i="9"/>
  <c r="AO4" i="11"/>
  <c r="BM23" i="11"/>
  <c r="BT23" i="11"/>
  <c r="BQ33" i="11"/>
  <c r="AO13" i="11"/>
  <c r="BS13" i="11"/>
  <c r="C34" i="6"/>
  <c r="D34" i="6" s="1"/>
  <c r="BT34" i="6"/>
  <c r="BG34" i="6"/>
  <c r="BM5" i="14"/>
  <c r="BG28" i="12"/>
  <c r="BJ28" i="12"/>
  <c r="BK28" i="12"/>
  <c r="BG11" i="9"/>
  <c r="BJ11" i="9"/>
  <c r="BH23" i="9"/>
  <c r="BJ23" i="9"/>
  <c r="BM19" i="9"/>
  <c r="E28" i="12"/>
  <c r="BK11" i="9"/>
  <c r="BH25" i="4"/>
  <c r="BI12" i="4"/>
  <c r="BP24" i="4"/>
  <c r="E24" i="4"/>
  <c r="BJ24" i="4"/>
  <c r="BS24" i="4"/>
  <c r="BH24" i="4"/>
  <c r="C24" i="4"/>
  <c r="D24" i="4" s="1"/>
  <c r="BK24" i="4"/>
  <c r="BN24" i="4"/>
  <c r="BG24" i="4"/>
  <c r="BP20" i="8"/>
  <c r="AO20" i="8"/>
  <c r="BU20" i="8"/>
  <c r="E20" i="8"/>
  <c r="BJ20" i="8"/>
  <c r="BK20" i="8"/>
  <c r="BN20" i="8"/>
  <c r="BM20" i="8"/>
  <c r="BG20" i="8"/>
  <c r="BT20" i="8"/>
  <c r="BO20" i="8"/>
  <c r="C20" i="8"/>
  <c r="D20" i="8" s="1"/>
  <c r="BL20" i="8"/>
  <c r="BS20" i="8"/>
  <c r="BO27" i="4"/>
  <c r="BQ27" i="4"/>
  <c r="AO27" i="4"/>
  <c r="BL27" i="4"/>
  <c r="BR27" i="4"/>
  <c r="BG27" i="4"/>
  <c r="BS27" i="4"/>
  <c r="BK27" i="4"/>
  <c r="BT27" i="4"/>
  <c r="BN27" i="4"/>
  <c r="C27" i="4"/>
  <c r="D27" i="4" s="1"/>
  <c r="BH27" i="4"/>
  <c r="BJ27" i="4"/>
  <c r="BM27" i="4"/>
  <c r="BP27" i="4"/>
  <c r="E27" i="4"/>
  <c r="E12" i="8"/>
  <c r="BJ12" i="8"/>
  <c r="BS12" i="8"/>
  <c r="BP12" i="8"/>
  <c r="BQ12" i="8"/>
  <c r="BL12" i="8"/>
  <c r="BI12" i="8"/>
  <c r="C12" i="8"/>
  <c r="D12" i="8" s="1"/>
  <c r="BG12" i="8"/>
  <c r="BN12" i="8"/>
  <c r="BM12" i="8"/>
  <c r="BQ15" i="11"/>
  <c r="BN33" i="11"/>
  <c r="BP33" i="11"/>
  <c r="BJ33" i="11"/>
  <c r="E29" i="11"/>
  <c r="AN29" i="11" s="1"/>
  <c r="BK12" i="8"/>
  <c r="BQ13" i="4"/>
  <c r="BH13" i="4"/>
  <c r="BP13" i="4"/>
  <c r="AO13" i="4"/>
  <c r="BO13" i="4"/>
  <c r="BG13" i="4"/>
  <c r="BT13" i="4"/>
  <c r="BS13" i="4"/>
  <c r="C13" i="4"/>
  <c r="D13" i="4" s="1"/>
  <c r="BK13" i="4"/>
  <c r="E13" i="4"/>
  <c r="BL13" i="4"/>
  <c r="BN13" i="4"/>
  <c r="BM13" i="4"/>
  <c r="BJ13" i="4"/>
  <c r="BR13" i="4"/>
  <c r="BK15" i="11"/>
  <c r="C33" i="11"/>
  <c r="D33" i="11" s="1"/>
  <c r="BM33" i="11"/>
  <c r="AN11" i="4"/>
  <c r="AM11" i="4" s="1"/>
  <c r="BG19" i="9"/>
  <c r="BQ19" i="9"/>
  <c r="BT12" i="8"/>
  <c r="BO12" i="8"/>
  <c r="BN19" i="9"/>
  <c r="BM20" i="4"/>
  <c r="BR20" i="4"/>
  <c r="BH20" i="4"/>
  <c r="E20" i="4"/>
  <c r="BO20" i="4"/>
  <c r="BJ20" i="4"/>
  <c r="BG20" i="4"/>
  <c r="BP20" i="4"/>
  <c r="BQ20" i="4"/>
  <c r="AO20" i="4"/>
  <c r="BL20" i="4"/>
  <c r="BK20" i="4"/>
  <c r="BT20" i="4"/>
  <c r="C20" i="4"/>
  <c r="D20" i="4" s="1"/>
  <c r="BN20" i="4"/>
  <c r="BS20" i="4"/>
  <c r="E23" i="4"/>
  <c r="BT23" i="4"/>
  <c r="C23" i="4"/>
  <c r="D23" i="4" s="1"/>
  <c r="BS23" i="4"/>
  <c r="BN23" i="4"/>
  <c r="BK23" i="4"/>
  <c r="BJ23" i="4"/>
  <c r="BP23" i="4"/>
  <c r="BH23" i="4"/>
  <c r="AO23" i="4"/>
  <c r="BQ23" i="4"/>
  <c r="BG23" i="4"/>
  <c r="BK4" i="11"/>
  <c r="BP15" i="11"/>
  <c r="BG33" i="11"/>
  <c r="BS33" i="11"/>
  <c r="BN13" i="11"/>
  <c r="BO13" i="11"/>
  <c r="BH19" i="9"/>
  <c r="BU19" i="9"/>
  <c r="AO12" i="8"/>
  <c r="BH12" i="8"/>
  <c r="E19" i="9"/>
  <c r="AL19" i="9" s="1"/>
  <c r="BP19" i="9"/>
  <c r="AM19" i="4"/>
  <c r="BL22" i="4"/>
  <c r="BO22" i="4"/>
  <c r="BM23" i="4"/>
  <c r="BH15" i="4"/>
  <c r="BP15" i="4"/>
  <c r="BN15" i="4"/>
  <c r="BM15" i="4"/>
  <c r="C15" i="4"/>
  <c r="D15" i="4" s="1"/>
  <c r="BT15" i="4"/>
  <c r="E15" i="4"/>
  <c r="BQ15" i="4"/>
  <c r="BS15" i="4"/>
  <c r="BG15" i="4"/>
  <c r="AZ10" i="5"/>
  <c r="U10" i="5" s="1"/>
  <c r="V10" i="5" s="1"/>
  <c r="M32" i="11"/>
  <c r="N32" i="11" s="1"/>
  <c r="AZ16" i="8"/>
  <c r="U16" i="8" s="1"/>
  <c r="V16" i="8" s="1"/>
  <c r="AZ32" i="6"/>
  <c r="U32" i="6" s="1"/>
  <c r="V32" i="6" s="1"/>
  <c r="AZ22" i="10"/>
  <c r="U22" i="10" s="1"/>
  <c r="V22" i="10" s="1"/>
  <c r="M30" i="4"/>
  <c r="N30" i="4" s="1"/>
  <c r="M15" i="12"/>
  <c r="N15" i="12" s="1"/>
  <c r="M7" i="6"/>
  <c r="N7" i="6" s="1"/>
  <c r="AZ15" i="5"/>
  <c r="U15" i="5" s="1"/>
  <c r="V15" i="5" s="1"/>
  <c r="AZ30" i="13"/>
  <c r="U30" i="13" s="1"/>
  <c r="V30" i="13" s="1"/>
  <c r="M13" i="12"/>
  <c r="N13" i="12" s="1"/>
  <c r="AZ33" i="8"/>
  <c r="U33" i="8" s="1"/>
  <c r="V33" i="8" s="1"/>
  <c r="AV35" i="6"/>
  <c r="AZ28" i="7"/>
  <c r="U28" i="7" s="1"/>
  <c r="V28" i="7" s="1"/>
  <c r="AZ9" i="4"/>
  <c r="U9" i="4" s="1"/>
  <c r="V9" i="4" s="1"/>
  <c r="AZ5" i="14"/>
  <c r="U5" i="14" s="1"/>
  <c r="V5" i="14" s="1"/>
  <c r="AZ22" i="8"/>
  <c r="U22" i="8" s="1"/>
  <c r="V22" i="8" s="1"/>
  <c r="BL9" i="4"/>
  <c r="M24" i="8"/>
  <c r="N24" i="8" s="1"/>
  <c r="M18" i="5"/>
  <c r="N18" i="5" s="1"/>
  <c r="M13" i="10"/>
  <c r="N13" i="10" s="1"/>
  <c r="AZ21" i="10"/>
  <c r="U21" i="10" s="1"/>
  <c r="V21" i="10" s="1"/>
  <c r="AZ14" i="2"/>
  <c r="U14" i="2" s="1"/>
  <c r="V14" i="2" s="1"/>
  <c r="AV35" i="7"/>
  <c r="AZ32" i="2"/>
  <c r="U32" i="2" s="1"/>
  <c r="V32" i="2" s="1"/>
  <c r="M18" i="11"/>
  <c r="N18" i="11" s="1"/>
  <c r="M18" i="2"/>
  <c r="N18" i="2" s="1"/>
  <c r="AZ12" i="2"/>
  <c r="U12" i="2" s="1"/>
  <c r="V12" i="2" s="1"/>
  <c r="M11" i="4"/>
  <c r="N11" i="4" s="1"/>
  <c r="M28" i="4"/>
  <c r="N28" i="4" s="1"/>
  <c r="BL15" i="4"/>
  <c r="BL16" i="4"/>
  <c r="M29" i="4"/>
  <c r="N29" i="4" s="1"/>
  <c r="AZ16" i="4"/>
  <c r="U16" i="4" s="1"/>
  <c r="V16" i="4" s="1"/>
  <c r="M15" i="4"/>
  <c r="N15" i="4" s="1"/>
  <c r="AZ21" i="4"/>
  <c r="U21" i="4" s="1"/>
  <c r="V21" i="4" s="1"/>
  <c r="AM28" i="8"/>
  <c r="C15" i="11"/>
  <c r="D15" i="11" s="1"/>
  <c r="BM15" i="11"/>
  <c r="BL15" i="11"/>
  <c r="BN15" i="11"/>
  <c r="AN31" i="10"/>
  <c r="AM31" i="10" s="1"/>
  <c r="AO19" i="11"/>
  <c r="BI15" i="11"/>
  <c r="BG15" i="11"/>
  <c r="BT15" i="11"/>
  <c r="AO15" i="11"/>
  <c r="BH7" i="11"/>
  <c r="AN14" i="9"/>
  <c r="AM14" i="9" s="1"/>
  <c r="BP21" i="11"/>
  <c r="BH17" i="11"/>
  <c r="AN5" i="9"/>
  <c r="AM5" i="9" s="1"/>
  <c r="BO7" i="11"/>
  <c r="AN15" i="9"/>
  <c r="AM15" i="9" s="1"/>
  <c r="BS15" i="11"/>
  <c r="BU15" i="11"/>
  <c r="BH15" i="11"/>
  <c r="BR15" i="11"/>
  <c r="E15" i="11"/>
  <c r="AN15" i="11" s="1"/>
  <c r="BN21" i="11"/>
  <c r="AO17" i="11"/>
  <c r="BG5" i="14"/>
  <c r="BU31" i="14"/>
  <c r="BP5" i="14"/>
  <c r="AL13" i="8"/>
  <c r="AO5" i="14"/>
  <c r="BJ5" i="14"/>
  <c r="BQ5" i="14"/>
  <c r="C5" i="14"/>
  <c r="D5" i="14" s="1"/>
  <c r="BT5" i="14"/>
  <c r="AL30" i="14"/>
  <c r="BH5" i="14"/>
  <c r="AM13" i="8"/>
  <c r="BO5" i="9"/>
  <c r="BK6" i="10"/>
  <c r="BQ6" i="10"/>
  <c r="BP6" i="10"/>
  <c r="BL7" i="11"/>
  <c r="C21" i="11"/>
  <c r="D21" i="11" s="1"/>
  <c r="BG21" i="11"/>
  <c r="BS21" i="11"/>
  <c r="E21" i="11"/>
  <c r="AL21" i="11" s="1"/>
  <c r="BS4" i="11"/>
  <c r="BN4" i="11"/>
  <c r="BU7" i="11"/>
  <c r="BP7" i="11"/>
  <c r="BP29" i="11"/>
  <c r="BJ21" i="11"/>
  <c r="BI21" i="11"/>
  <c r="BH21" i="11"/>
  <c r="BQ21" i="11"/>
  <c r="AO21" i="11"/>
  <c r="BR7" i="11"/>
  <c r="BK29" i="11"/>
  <c r="BJ4" i="11"/>
  <c r="BS7" i="11"/>
  <c r="BG7" i="11"/>
  <c r="BT21" i="11"/>
  <c r="BR21" i="11"/>
  <c r="BK21" i="11"/>
  <c r="BU21" i="11"/>
  <c r="AM10" i="4"/>
  <c r="BI10" i="4" s="1"/>
  <c r="AN29" i="4"/>
  <c r="AM29" i="4" s="1"/>
  <c r="BI29" i="4" s="1"/>
  <c r="BH30" i="4"/>
  <c r="AO31" i="11"/>
  <c r="BT31" i="11"/>
  <c r="C31" i="11"/>
  <c r="D31" i="11" s="1"/>
  <c r="BK31" i="11"/>
  <c r="BN31" i="11"/>
  <c r="BJ31" i="11"/>
  <c r="BM31" i="11"/>
  <c r="BP5" i="11"/>
  <c r="BG5" i="11"/>
  <c r="E5" i="11"/>
  <c r="AL5" i="11" s="1"/>
  <c r="BT5" i="11"/>
  <c r="BM5" i="11"/>
  <c r="C5" i="11"/>
  <c r="D5" i="11" s="1"/>
  <c r="AL23" i="9"/>
  <c r="AN23" i="9"/>
  <c r="E17" i="11"/>
  <c r="AL17" i="11" s="1"/>
  <c r="BT17" i="11"/>
  <c r="BG17" i="11"/>
  <c r="C17" i="11"/>
  <c r="D17" i="11" s="1"/>
  <c r="BM17" i="11"/>
  <c r="BQ17" i="11"/>
  <c r="BN17" i="11"/>
  <c r="BP17" i="11"/>
  <c r="AL27" i="9"/>
  <c r="AN27" i="9"/>
  <c r="AM27" i="9" s="1"/>
  <c r="AN29" i="8"/>
  <c r="AM29" i="8" s="1"/>
  <c r="BR29" i="8" s="1"/>
  <c r="AL29" i="8"/>
  <c r="BG31" i="11"/>
  <c r="E31" i="11"/>
  <c r="AL31" i="11" s="1"/>
  <c r="BS17" i="11"/>
  <c r="BK17" i="11"/>
  <c r="BS5" i="11"/>
  <c r="AO5" i="11"/>
  <c r="E19" i="11"/>
  <c r="AL19" i="11" s="1"/>
  <c r="BM19" i="11"/>
  <c r="BG19" i="11"/>
  <c r="BQ19" i="11"/>
  <c r="BT19" i="11"/>
  <c r="BS31" i="11"/>
  <c r="BH31" i="11"/>
  <c r="BK19" i="11"/>
  <c r="BH5" i="11"/>
  <c r="BO4" i="11"/>
  <c r="BG4" i="11"/>
  <c r="BH4" i="11"/>
  <c r="BQ4" i="11"/>
  <c r="E4" i="11"/>
  <c r="AL4" i="11" s="1"/>
  <c r="BM4" i="11"/>
  <c r="BT4" i="11"/>
  <c r="T1" i="11"/>
  <c r="AB3" i="11" s="1"/>
  <c r="BL4" i="11"/>
  <c r="BQ29" i="11"/>
  <c r="BS29" i="11"/>
  <c r="BL29" i="11"/>
  <c r="BH29" i="11"/>
  <c r="BN29" i="11"/>
  <c r="C4" i="11"/>
  <c r="D4" i="11" s="1"/>
  <c r="BP4" i="11"/>
  <c r="BR4" i="11"/>
  <c r="C29" i="11"/>
  <c r="D29" i="11" s="1"/>
  <c r="BQ5" i="11"/>
  <c r="BJ5" i="11"/>
  <c r="BU13" i="4"/>
  <c r="BI13" i="4"/>
  <c r="BU20" i="4"/>
  <c r="BI20" i="4"/>
  <c r="BI18" i="9"/>
  <c r="BI4" i="9"/>
  <c r="AO7" i="11"/>
  <c r="BT7" i="11"/>
  <c r="BM7" i="11"/>
  <c r="BK7" i="11"/>
  <c r="C7" i="11"/>
  <c r="D7" i="11" s="1"/>
  <c r="BN7" i="11"/>
  <c r="BJ7" i="11"/>
  <c r="BQ7" i="11"/>
  <c r="BI7" i="11"/>
  <c r="E6" i="10"/>
  <c r="BS6" i="10"/>
  <c r="C6" i="10"/>
  <c r="D6" i="10" s="1"/>
  <c r="BT6" i="10"/>
  <c r="BG6" i="10"/>
  <c r="BM6" i="10"/>
  <c r="BN6" i="10"/>
  <c r="AO6" i="10"/>
  <c r="AM30" i="14"/>
  <c r="BL14" i="4"/>
  <c r="BU27" i="4"/>
  <c r="BI27" i="4"/>
  <c r="BM30" i="4"/>
  <c r="BP30" i="9"/>
  <c r="BL30" i="9"/>
  <c r="BT30" i="9"/>
  <c r="BN30" i="9"/>
  <c r="E30" i="9"/>
  <c r="BS30" i="9"/>
  <c r="BG30" i="9"/>
  <c r="BM30" i="9"/>
  <c r="BU30" i="9"/>
  <c r="C30" i="9"/>
  <c r="D30" i="9" s="1"/>
  <c r="BH30" i="9"/>
  <c r="BQ30" i="9"/>
  <c r="BJ30" i="9"/>
  <c r="BK30" i="9"/>
  <c r="BI30" i="9"/>
  <c r="BR30" i="9"/>
  <c r="BO30" i="9"/>
  <c r="AO30" i="9"/>
  <c r="AN23" i="10"/>
  <c r="AM23" i="10" s="1"/>
  <c r="AU23" i="10" s="1"/>
  <c r="AV23" i="10" s="1"/>
  <c r="AL23" i="10"/>
  <c r="BS30" i="4"/>
  <c r="BP30" i="4"/>
  <c r="BR34" i="9"/>
  <c r="BJ34" i="9"/>
  <c r="BN34" i="9"/>
  <c r="BH34" i="9"/>
  <c r="BQ34" i="9"/>
  <c r="BI34" i="9"/>
  <c r="BS34" i="9"/>
  <c r="BG34" i="9"/>
  <c r="BP34" i="9"/>
  <c r="E34" i="9"/>
  <c r="BU34" i="9"/>
  <c r="C34" i="9"/>
  <c r="D34" i="9" s="1"/>
  <c r="BT34" i="9"/>
  <c r="BM34" i="9"/>
  <c r="BK34" i="9"/>
  <c r="BN30" i="4"/>
  <c r="AO30" i="4"/>
  <c r="BJ30" i="4"/>
  <c r="BP10" i="9"/>
  <c r="BJ10" i="9"/>
  <c r="AO10" i="9"/>
  <c r="BT10" i="9"/>
  <c r="BL10" i="9"/>
  <c r="BM10" i="9"/>
  <c r="BU10" i="9"/>
  <c r="C10" i="9"/>
  <c r="D10" i="9" s="1"/>
  <c r="BR10" i="9"/>
  <c r="BO10" i="9"/>
  <c r="BK10" i="9"/>
  <c r="BH10" i="9"/>
  <c r="BQ10" i="9"/>
  <c r="BI10" i="9"/>
  <c r="BN10" i="9"/>
  <c r="E10" i="9"/>
  <c r="BS10" i="9"/>
  <c r="BG10" i="9"/>
  <c r="AM21" i="12"/>
  <c r="BO21" i="12" s="1"/>
  <c r="BK30" i="4"/>
  <c r="BG30" i="4"/>
  <c r="AN33" i="5"/>
  <c r="AM33" i="5" s="1"/>
  <c r="AL33" i="5"/>
  <c r="BR26" i="9"/>
  <c r="BJ26" i="9"/>
  <c r="BN26" i="9"/>
  <c r="BP26" i="9"/>
  <c r="BO26" i="9"/>
  <c r="BK26" i="9"/>
  <c r="BH26" i="9"/>
  <c r="BQ26" i="9"/>
  <c r="BG26" i="9"/>
  <c r="AO26" i="9"/>
  <c r="E26" i="9"/>
  <c r="BS26" i="9"/>
  <c r="C26" i="9"/>
  <c r="D26" i="9" s="1"/>
  <c r="BT26" i="9"/>
  <c r="BM26" i="9"/>
  <c r="BU26" i="9"/>
  <c r="BN31" i="14"/>
  <c r="BK31" i="14"/>
  <c r="BM31" i="14"/>
  <c r="BL31" i="14"/>
  <c r="BP31" i="14"/>
  <c r="BI31" i="14"/>
  <c r="BO31" i="14"/>
  <c r="BJ31" i="14"/>
  <c r="E31" i="14"/>
  <c r="BR31" i="14"/>
  <c r="BG31" i="14"/>
  <c r="BQ31" i="14"/>
  <c r="BH31" i="14"/>
  <c r="BT31" i="14"/>
  <c r="AO31" i="14"/>
  <c r="BS31" i="14"/>
  <c r="C31" i="14"/>
  <c r="D31" i="14" s="1"/>
  <c r="C30" i="4"/>
  <c r="D30" i="4" s="1"/>
  <c r="E30" i="4"/>
  <c r="AL30" i="4" s="1"/>
  <c r="BQ30" i="4"/>
  <c r="BU4" i="9"/>
  <c r="BO4" i="9"/>
  <c r="BM4" i="9"/>
  <c r="BG4" i="9"/>
  <c r="AO4" i="9"/>
  <c r="BS4" i="9"/>
  <c r="BP4" i="9"/>
  <c r="T1" i="9"/>
  <c r="AB3" i="9" s="1"/>
  <c r="E4" i="9"/>
  <c r="BK4" i="9"/>
  <c r="BT4" i="9"/>
  <c r="BL4" i="9"/>
  <c r="Z1" i="9"/>
  <c r="BR4" i="9"/>
  <c r="BQ4" i="9"/>
  <c r="BJ4" i="9"/>
  <c r="C4" i="9"/>
  <c r="D4" i="9" s="1"/>
  <c r="BN4" i="9"/>
  <c r="BH4" i="9"/>
  <c r="BP18" i="9"/>
  <c r="BJ18" i="9"/>
  <c r="BT18" i="9"/>
  <c r="BH18" i="9"/>
  <c r="BQ18" i="9"/>
  <c r="BG18" i="9"/>
  <c r="BN18" i="9"/>
  <c r="E18" i="9"/>
  <c r="BS18" i="9"/>
  <c r="C18" i="9"/>
  <c r="D18" i="9" s="1"/>
  <c r="BR18" i="9"/>
  <c r="BM18" i="9"/>
  <c r="BU18" i="9"/>
  <c r="AO18" i="9"/>
  <c r="BL18" i="9"/>
  <c r="BO18" i="9"/>
  <c r="BK18" i="9"/>
  <c r="AM17" i="4"/>
  <c r="BI17" i="4" s="1"/>
  <c r="AM7" i="9"/>
  <c r="BL5" i="9"/>
  <c r="BE35" i="12"/>
  <c r="BO25" i="4"/>
  <c r="BU25" i="4"/>
  <c r="BU11" i="9"/>
  <c r="BI11" i="9"/>
  <c r="BI26" i="9"/>
  <c r="BL26" i="9"/>
  <c r="BL34" i="9"/>
  <c r="BO34" i="9"/>
  <c r="BO9" i="8"/>
  <c r="BJ9" i="8"/>
  <c r="BP9" i="8"/>
  <c r="BK9" i="8"/>
  <c r="BQ9" i="8"/>
  <c r="BH9" i="8"/>
  <c r="BR9" i="8"/>
  <c r="BI9" i="8"/>
  <c r="BS9" i="8"/>
  <c r="BG9" i="8"/>
  <c r="BT9" i="8"/>
  <c r="C9" i="8"/>
  <c r="D9" i="8" s="1"/>
  <c r="E9" i="8"/>
  <c r="BM9" i="8"/>
  <c r="BU9" i="8"/>
  <c r="BN9" i="8"/>
  <c r="BL9" i="8"/>
  <c r="AO9" i="8"/>
  <c r="AH35" i="4"/>
  <c r="E32" i="4"/>
  <c r="AO32" i="4"/>
  <c r="BS31" i="4"/>
  <c r="BQ31" i="4"/>
  <c r="BJ31" i="4"/>
  <c r="BH31" i="4"/>
  <c r="BG31" i="4"/>
  <c r="BP31" i="4"/>
  <c r="BK31" i="4"/>
  <c r="C31" i="4"/>
  <c r="D31" i="4" s="1"/>
  <c r="BN31" i="4"/>
  <c r="BM31" i="4"/>
  <c r="BT31" i="4"/>
  <c r="E31" i="4"/>
  <c r="BS24" i="10"/>
  <c r="C24" i="10"/>
  <c r="D24" i="10" s="1"/>
  <c r="BI24" i="10"/>
  <c r="BQ24" i="10"/>
  <c r="BK24" i="10"/>
  <c r="BJ24" i="10"/>
  <c r="BL24" i="10"/>
  <c r="E24" i="10"/>
  <c r="BU24" i="10"/>
  <c r="BH24" i="10"/>
  <c r="BT24" i="10"/>
  <c r="BG24" i="10"/>
  <c r="BO24" i="10"/>
  <c r="AO24" i="10"/>
  <c r="BP24" i="10"/>
  <c r="BN24" i="10"/>
  <c r="BM24" i="10"/>
  <c r="BP16" i="8"/>
  <c r="BJ16" i="8"/>
  <c r="BK16" i="8"/>
  <c r="BH16" i="8"/>
  <c r="BQ16" i="8"/>
  <c r="E16" i="8"/>
  <c r="BT16" i="8"/>
  <c r="AO16" i="8"/>
  <c r="BS16" i="8"/>
  <c r="BG16" i="8"/>
  <c r="BN16" i="8"/>
  <c r="BM16" i="8"/>
  <c r="C16" i="8"/>
  <c r="D16" i="8" s="1"/>
  <c r="BN6" i="4"/>
  <c r="BJ6" i="4"/>
  <c r="BM6" i="4"/>
  <c r="BL6" i="4"/>
  <c r="E6" i="4"/>
  <c r="BP6" i="4"/>
  <c r="BH6" i="4"/>
  <c r="BO6" i="4"/>
  <c r="BK6" i="4"/>
  <c r="BR6" i="4"/>
  <c r="C6" i="4"/>
  <c r="D6" i="4" s="1"/>
  <c r="BQ6" i="4"/>
  <c r="BI6" i="4"/>
  <c r="BT6" i="4"/>
  <c r="AO6" i="4"/>
  <c r="BS6" i="4"/>
  <c r="BG6" i="4"/>
  <c r="BT4" i="4"/>
  <c r="BK4" i="4"/>
  <c r="Z1" i="4"/>
  <c r="BM4" i="4"/>
  <c r="BG4" i="4"/>
  <c r="E4" i="4"/>
  <c r="BN4" i="4"/>
  <c r="T1" i="4"/>
  <c r="AB3" i="4" s="1"/>
  <c r="BJ4" i="4"/>
  <c r="AO4" i="4"/>
  <c r="C4" i="4"/>
  <c r="D4" i="4" s="1"/>
  <c r="BH4" i="4"/>
  <c r="BQ4" i="4"/>
  <c r="BP4" i="4"/>
  <c r="BS4" i="4"/>
  <c r="BP28" i="4"/>
  <c r="BJ28" i="4"/>
  <c r="BM28" i="4"/>
  <c r="BT28" i="4"/>
  <c r="C28" i="4"/>
  <c r="D28" i="4" s="1"/>
  <c r="BQ28" i="4"/>
  <c r="BS28" i="4"/>
  <c r="BH28" i="4"/>
  <c r="BK28" i="4"/>
  <c r="BN28" i="4"/>
  <c r="AO28" i="4"/>
  <c r="BG28" i="4"/>
  <c r="E28" i="4"/>
  <c r="BN19" i="11"/>
  <c r="BP19" i="11"/>
  <c r="BI29" i="11"/>
  <c r="AO29" i="11"/>
  <c r="BU29" i="11"/>
  <c r="BM29" i="11"/>
  <c r="C13" i="11"/>
  <c r="D13" i="11" s="1"/>
  <c r="BG13" i="11"/>
  <c r="BU13" i="11"/>
  <c r="BM13" i="11"/>
  <c r="BL17" i="4"/>
  <c r="E5" i="4"/>
  <c r="BS5" i="4"/>
  <c r="BH5" i="4"/>
  <c r="BN5" i="4"/>
  <c r="BI5" i="4"/>
  <c r="BM5" i="4"/>
  <c r="BU5" i="4"/>
  <c r="BG5" i="4"/>
  <c r="BP5" i="4"/>
  <c r="BO5" i="4"/>
  <c r="BL5" i="4"/>
  <c r="C5" i="4"/>
  <c r="D5" i="4" s="1"/>
  <c r="BT5" i="4"/>
  <c r="BQ5" i="4"/>
  <c r="BJ5" i="4"/>
  <c r="AO5" i="4"/>
  <c r="BK5" i="4"/>
  <c r="BU15" i="9"/>
  <c r="AO30" i="10"/>
  <c r="BN30" i="10"/>
  <c r="BT30" i="10"/>
  <c r="BG30" i="10"/>
  <c r="BQ30" i="10"/>
  <c r="BP30" i="10"/>
  <c r="E30" i="10"/>
  <c r="C30" i="10"/>
  <c r="D30" i="10" s="1"/>
  <c r="BK30" i="10"/>
  <c r="BM30" i="10"/>
  <c r="BJ30" i="10"/>
  <c r="BH30" i="10"/>
  <c r="BS30" i="10"/>
  <c r="BS17" i="8"/>
  <c r="BG17" i="8"/>
  <c r="BT17" i="8"/>
  <c r="C17" i="8"/>
  <c r="D17" i="8" s="1"/>
  <c r="E17" i="8"/>
  <c r="BM17" i="8"/>
  <c r="BU17" i="8"/>
  <c r="BN17" i="8"/>
  <c r="BL17" i="8"/>
  <c r="AO17" i="8"/>
  <c r="BO17" i="8"/>
  <c r="BJ17" i="8"/>
  <c r="BP17" i="8"/>
  <c r="BK17" i="8"/>
  <c r="BQ17" i="8"/>
  <c r="BH17" i="8"/>
  <c r="BR17" i="8"/>
  <c r="BI17" i="8"/>
  <c r="E5" i="14"/>
  <c r="BN5" i="14"/>
  <c r="BS5" i="14"/>
  <c r="BH24" i="8"/>
  <c r="BS24" i="8"/>
  <c r="BG24" i="8"/>
  <c r="E24" i="8"/>
  <c r="BT24" i="8"/>
  <c r="BM24" i="8"/>
  <c r="C24" i="8"/>
  <c r="D24" i="8" s="1"/>
  <c r="BN24" i="8"/>
  <c r="BK24" i="8"/>
  <c r="BP24" i="8"/>
  <c r="BJ24" i="8"/>
  <c r="BQ24" i="8"/>
  <c r="BI5" i="2"/>
  <c r="BO5" i="2"/>
  <c r="BO11" i="4"/>
  <c r="BO23" i="10"/>
  <c r="BR23" i="10"/>
  <c r="AL33" i="7"/>
  <c r="AN33" i="7"/>
  <c r="AM33" i="7" s="1"/>
  <c r="BR33" i="7" s="1"/>
  <c r="BM25" i="8"/>
  <c r="AO25" i="8"/>
  <c r="BT25" i="8"/>
  <c r="C25" i="8"/>
  <c r="D25" i="8" s="1"/>
  <c r="BJ25" i="8"/>
  <c r="BN25" i="8"/>
  <c r="BQ25" i="8"/>
  <c r="BH25" i="8"/>
  <c r="BP25" i="8"/>
  <c r="BK25" i="8"/>
  <c r="E25" i="8"/>
  <c r="BS25" i="8"/>
  <c r="BG25" i="8"/>
  <c r="BN7" i="4"/>
  <c r="BH7" i="4"/>
  <c r="C7" i="4"/>
  <c r="D7" i="4" s="1"/>
  <c r="BR7" i="4"/>
  <c r="AO7" i="4"/>
  <c r="E7" i="4"/>
  <c r="BT7" i="4"/>
  <c r="BJ7" i="4"/>
  <c r="BL7" i="4"/>
  <c r="BP7" i="4"/>
  <c r="BS7" i="4"/>
  <c r="BU7" i="4"/>
  <c r="BM7" i="4"/>
  <c r="BG7" i="4"/>
  <c r="BK7" i="4"/>
  <c r="BQ7" i="4"/>
  <c r="BI7" i="4"/>
  <c r="BO7" i="4"/>
  <c r="BP4" i="10"/>
  <c r="T1" i="10"/>
  <c r="AB3" i="10" s="1"/>
  <c r="BL4" i="10"/>
  <c r="BQ4" i="10"/>
  <c r="BH4" i="10"/>
  <c r="AO4" i="10"/>
  <c r="BR4" i="10"/>
  <c r="BN4" i="10"/>
  <c r="BK4" i="10"/>
  <c r="BS4" i="10"/>
  <c r="BM4" i="10"/>
  <c r="BT4" i="10"/>
  <c r="C4" i="10"/>
  <c r="D4" i="10" s="1"/>
  <c r="BI4" i="10"/>
  <c r="BO4" i="10"/>
  <c r="Z1" i="10"/>
  <c r="BJ4" i="10"/>
  <c r="BG4" i="10"/>
  <c r="E4" i="10"/>
  <c r="BP32" i="8"/>
  <c r="BJ32" i="8"/>
  <c r="BQ32" i="8"/>
  <c r="BH32" i="8"/>
  <c r="BS32" i="8"/>
  <c r="BG32" i="8"/>
  <c r="E32" i="8"/>
  <c r="BT32" i="8"/>
  <c r="BM32" i="8"/>
  <c r="C32" i="8"/>
  <c r="D32" i="8" s="1"/>
  <c r="BN32" i="8"/>
  <c r="BK32" i="8"/>
  <c r="AO32" i="8"/>
  <c r="AN31" i="9"/>
  <c r="AM31" i="9" s="1"/>
  <c r="AL31" i="9"/>
  <c r="BJ19" i="11"/>
  <c r="BH19" i="11"/>
  <c r="BS19" i="11"/>
  <c r="BJ29" i="11"/>
  <c r="BR29" i="11"/>
  <c r="BT29" i="11"/>
  <c r="BG29" i="11"/>
  <c r="BP13" i="11"/>
  <c r="BK13" i="11"/>
  <c r="BJ13" i="11"/>
  <c r="BO18" i="4"/>
  <c r="BU18" i="4"/>
  <c r="BU6" i="4"/>
  <c r="BR24" i="10"/>
  <c r="BI19" i="9"/>
  <c r="BL19" i="9"/>
  <c r="BR22" i="9"/>
  <c r="BU22" i="9"/>
  <c r="BO29" i="14"/>
  <c r="BR29" i="14"/>
  <c r="BL28" i="14"/>
  <c r="BO28" i="14"/>
  <c r="AO31" i="4"/>
  <c r="BN21" i="10"/>
  <c r="AO21" i="10"/>
  <c r="BK21" i="10"/>
  <c r="C21" i="10"/>
  <c r="D21" i="10" s="1"/>
  <c r="BS21" i="10"/>
  <c r="BT21" i="10"/>
  <c r="BG21" i="10"/>
  <c r="BM21" i="10"/>
  <c r="BH21" i="10"/>
  <c r="BQ21" i="10"/>
  <c r="BP21" i="10"/>
  <c r="BJ21" i="10"/>
  <c r="E21" i="10"/>
  <c r="E33" i="8"/>
  <c r="BS33" i="8"/>
  <c r="BG33" i="8"/>
  <c r="BT33" i="8"/>
  <c r="C33" i="8"/>
  <c r="D33" i="8" s="1"/>
  <c r="BM33" i="8"/>
  <c r="BN33" i="8"/>
  <c r="AO33" i="8"/>
  <c r="BJ33" i="8"/>
  <c r="BP33" i="8"/>
  <c r="BK33" i="8"/>
  <c r="BQ33" i="8"/>
  <c r="BH33" i="8"/>
  <c r="BM22" i="10"/>
  <c r="BG22" i="10"/>
  <c r="BK22" i="10"/>
  <c r="C22" i="10"/>
  <c r="D22" i="10" s="1"/>
  <c r="BH22" i="10"/>
  <c r="BT22" i="10"/>
  <c r="BS22" i="10"/>
  <c r="BQ22" i="10"/>
  <c r="AO22" i="10"/>
  <c r="BJ22" i="10"/>
  <c r="BP22" i="10"/>
  <c r="BN22" i="10"/>
  <c r="E22" i="10"/>
  <c r="E8" i="8"/>
  <c r="BT8" i="8"/>
  <c r="C8" i="8"/>
  <c r="D8" i="8" s="1"/>
  <c r="BS8" i="8"/>
  <c r="BG8" i="8"/>
  <c r="BN8" i="8"/>
  <c r="BL8" i="8"/>
  <c r="BM8" i="8"/>
  <c r="BU8" i="8"/>
  <c r="AO8" i="8"/>
  <c r="BP8" i="8"/>
  <c r="BJ8" i="8"/>
  <c r="BO8" i="8"/>
  <c r="BK8" i="8"/>
  <c r="BR8" i="8"/>
  <c r="BH8" i="8"/>
  <c r="BQ8" i="8"/>
  <c r="BI8" i="8"/>
  <c r="BM8" i="4"/>
  <c r="BJ8" i="4"/>
  <c r="BG8" i="4"/>
  <c r="BQ8" i="4"/>
  <c r="BH8" i="4"/>
  <c r="BS8" i="4"/>
  <c r="AO8" i="4"/>
  <c r="BT8" i="4"/>
  <c r="C8" i="4"/>
  <c r="D8" i="4" s="1"/>
  <c r="BN8" i="4"/>
  <c r="BP8" i="4"/>
  <c r="BK8" i="4"/>
  <c r="E8" i="4"/>
  <c r="AL28" i="14"/>
  <c r="AN28" i="14"/>
  <c r="AM28" i="14" s="1"/>
  <c r="AO19" i="6"/>
  <c r="BN19" i="6"/>
  <c r="BK19" i="6"/>
  <c r="BS19" i="6"/>
  <c r="BP19" i="6"/>
  <c r="BT19" i="6"/>
  <c r="BH19" i="6"/>
  <c r="BQ19" i="6"/>
  <c r="BJ19" i="6"/>
  <c r="C19" i="6"/>
  <c r="D19" i="6" s="1"/>
  <c r="BM19" i="6"/>
  <c r="BG19" i="6"/>
  <c r="E19" i="6"/>
  <c r="BN18" i="14"/>
  <c r="BL18" i="14"/>
  <c r="BH18" i="14"/>
  <c r="BR18" i="14"/>
  <c r="C18" i="14"/>
  <c r="D18" i="14" s="1"/>
  <c r="AO18" i="14"/>
  <c r="BP18" i="14"/>
  <c r="BT18" i="14"/>
  <c r="BJ18" i="14"/>
  <c r="BO18" i="14"/>
  <c r="BK18" i="14"/>
  <c r="BQ18" i="14"/>
  <c r="BI18" i="14"/>
  <c r="BS18" i="14"/>
  <c r="BG18" i="14"/>
  <c r="E18" i="14"/>
  <c r="BM18" i="14"/>
  <c r="BU18" i="14"/>
  <c r="BM7" i="6"/>
  <c r="AO7" i="6"/>
  <c r="BQ7" i="6"/>
  <c r="BG7" i="6"/>
  <c r="C7" i="6"/>
  <c r="D7" i="6" s="1"/>
  <c r="BS7" i="6"/>
  <c r="BK7" i="6"/>
  <c r="BP7" i="6"/>
  <c r="E7" i="6"/>
  <c r="BT7" i="6"/>
  <c r="BJ7" i="6"/>
  <c r="BN7" i="6"/>
  <c r="BH7" i="6"/>
  <c r="AL11" i="6"/>
  <c r="AN11" i="6"/>
  <c r="AM11" i="6" s="1"/>
  <c r="BU11" i="6" s="1"/>
  <c r="BN31" i="12"/>
  <c r="BP31" i="12"/>
  <c r="BJ31" i="12"/>
  <c r="BH31" i="12"/>
  <c r="BG31" i="12"/>
  <c r="AO31" i="12"/>
  <c r="BI31" i="12"/>
  <c r="BK31" i="12"/>
  <c r="C31" i="12"/>
  <c r="D31" i="12" s="1"/>
  <c r="BT31" i="12"/>
  <c r="BR31" i="12"/>
  <c r="BO31" i="12"/>
  <c r="BL31" i="12"/>
  <c r="BQ31" i="12"/>
  <c r="E31" i="12"/>
  <c r="BS31" i="12"/>
  <c r="BM31" i="12"/>
  <c r="BU31" i="12"/>
  <c r="BR15" i="6"/>
  <c r="BH15" i="6"/>
  <c r="BG15" i="6"/>
  <c r="C15" i="6"/>
  <c r="D15" i="6" s="1"/>
  <c r="BN15" i="6"/>
  <c r="BS15" i="6"/>
  <c r="BP15" i="6"/>
  <c r="BU15" i="6"/>
  <c r="BL15" i="6"/>
  <c r="BK15" i="6"/>
  <c r="AO15" i="6"/>
  <c r="BI15" i="6"/>
  <c r="BQ15" i="6"/>
  <c r="BM15" i="6"/>
  <c r="BO15" i="6"/>
  <c r="BT15" i="6"/>
  <c r="BJ15" i="6"/>
  <c r="E15" i="6"/>
  <c r="BM19" i="14"/>
  <c r="BJ19" i="14"/>
  <c r="BN19" i="14"/>
  <c r="BK19" i="14"/>
  <c r="BP19" i="14"/>
  <c r="BO19" i="14"/>
  <c r="BH19" i="14"/>
  <c r="BQ19" i="14"/>
  <c r="BI19" i="14"/>
  <c r="BR19" i="14"/>
  <c r="BS19" i="14"/>
  <c r="BG19" i="14"/>
  <c r="BT19" i="14"/>
  <c r="C19" i="14"/>
  <c r="D19" i="14" s="1"/>
  <c r="BU19" i="14"/>
  <c r="AO19" i="14"/>
  <c r="BL19" i="14"/>
  <c r="E19" i="14"/>
  <c r="BP31" i="6"/>
  <c r="BH31" i="6"/>
  <c r="BK31" i="6"/>
  <c r="C31" i="6"/>
  <c r="D31" i="6" s="1"/>
  <c r="BT31" i="6"/>
  <c r="BG31" i="6"/>
  <c r="BJ31" i="6"/>
  <c r="AO31" i="6"/>
  <c r="BM31" i="6"/>
  <c r="BQ31" i="6"/>
  <c r="BS31" i="6"/>
  <c r="E31" i="6"/>
  <c r="BN31" i="6"/>
  <c r="BN34" i="14"/>
  <c r="BH34" i="14"/>
  <c r="BR34" i="14"/>
  <c r="BJ34" i="14"/>
  <c r="C34" i="14"/>
  <c r="D34" i="14" s="1"/>
  <c r="BP34" i="14"/>
  <c r="BT34" i="14"/>
  <c r="BL34" i="14"/>
  <c r="BG34" i="14"/>
  <c r="BM34" i="14"/>
  <c r="BU34" i="14"/>
  <c r="BO34" i="14"/>
  <c r="BK34" i="14"/>
  <c r="E34" i="14"/>
  <c r="BQ34" i="14"/>
  <c r="BI34" i="14"/>
  <c r="AO34" i="14"/>
  <c r="BS34" i="14"/>
  <c r="BO17" i="14"/>
  <c r="BJ17" i="14"/>
  <c r="BG17" i="14"/>
  <c r="C17" i="14"/>
  <c r="D17" i="14" s="1"/>
  <c r="AO17" i="14"/>
  <c r="BH17" i="14"/>
  <c r="BQ17" i="14"/>
  <c r="BM17" i="14"/>
  <c r="BN17" i="14"/>
  <c r="BL17" i="14"/>
  <c r="BS17" i="14"/>
  <c r="BP17" i="14"/>
  <c r="BK17" i="14"/>
  <c r="BR17" i="14"/>
  <c r="BI17" i="14"/>
  <c r="E17" i="14"/>
  <c r="BT17" i="14"/>
  <c r="BO33" i="14"/>
  <c r="BG33" i="14"/>
  <c r="BS33" i="14"/>
  <c r="BJ33" i="14"/>
  <c r="BM33" i="14"/>
  <c r="BQ33" i="14"/>
  <c r="AO33" i="14"/>
  <c r="BH33" i="14"/>
  <c r="BU33" i="14"/>
  <c r="C33" i="14"/>
  <c r="D33" i="14" s="1"/>
  <c r="BN33" i="14"/>
  <c r="BL33" i="14"/>
  <c r="BP33" i="14"/>
  <c r="BK33" i="14"/>
  <c r="BR33" i="14"/>
  <c r="BI33" i="14"/>
  <c r="E33" i="14"/>
  <c r="BT33" i="14"/>
  <c r="BK32" i="12"/>
  <c r="BG32" i="12"/>
  <c r="BQ32" i="12"/>
  <c r="C32" i="12"/>
  <c r="D32" i="12" s="1"/>
  <c r="BM32" i="12"/>
  <c r="BJ32" i="12"/>
  <c r="BH32" i="12"/>
  <c r="AO32" i="12"/>
  <c r="BS32" i="12"/>
  <c r="BT32" i="12"/>
  <c r="BN32" i="12"/>
  <c r="BP32" i="12"/>
  <c r="E32" i="12"/>
  <c r="BN23" i="6"/>
  <c r="BT23" i="6"/>
  <c r="BL23" i="6"/>
  <c r="BH23" i="6"/>
  <c r="AO23" i="6"/>
  <c r="BQ23" i="6"/>
  <c r="BK23" i="6"/>
  <c r="BG23" i="6"/>
  <c r="C23" i="6"/>
  <c r="D23" i="6" s="1"/>
  <c r="BU23" i="6"/>
  <c r="BO23" i="6"/>
  <c r="BS23" i="6"/>
  <c r="BJ23" i="6"/>
  <c r="BI23" i="6"/>
  <c r="BP23" i="6"/>
  <c r="BR23" i="6"/>
  <c r="E23" i="6"/>
  <c r="BM23" i="6"/>
  <c r="BP20" i="14"/>
  <c r="BI20" i="14"/>
  <c r="BT20" i="14"/>
  <c r="BG20" i="14"/>
  <c r="BR20" i="14"/>
  <c r="BM20" i="14"/>
  <c r="BL20" i="14"/>
  <c r="C20" i="14"/>
  <c r="D20" i="14" s="1"/>
  <c r="E20" i="14"/>
  <c r="BU20" i="14"/>
  <c r="BO20" i="14"/>
  <c r="BK20" i="14"/>
  <c r="AO20" i="14"/>
  <c r="BN20" i="14"/>
  <c r="BJ20" i="14"/>
  <c r="BQ20" i="14"/>
  <c r="BH20" i="14"/>
  <c r="BS20" i="14"/>
  <c r="BU4" i="14"/>
  <c r="BM4" i="14"/>
  <c r="Z1" i="14"/>
  <c r="BN4" i="14"/>
  <c r="BH4" i="14"/>
  <c r="BR4" i="14"/>
  <c r="BK4" i="14"/>
  <c r="AO4" i="14"/>
  <c r="BP4" i="14"/>
  <c r="BG4" i="14"/>
  <c r="BO4" i="14"/>
  <c r="BI4" i="14"/>
  <c r="BT4" i="14"/>
  <c r="BL4" i="14"/>
  <c r="C4" i="14"/>
  <c r="D4" i="14" s="1"/>
  <c r="E4" i="14"/>
  <c r="BS4" i="14"/>
  <c r="T1" i="14"/>
  <c r="AB3" i="14" s="1"/>
  <c r="BQ4" i="14"/>
  <c r="BJ4" i="14"/>
  <c r="BP27" i="6"/>
  <c r="BT27" i="6"/>
  <c r="BK27" i="6"/>
  <c r="AO27" i="6"/>
  <c r="BN27" i="6"/>
  <c r="BH27" i="6"/>
  <c r="BJ27" i="6"/>
  <c r="BQ27" i="6"/>
  <c r="BS27" i="6"/>
  <c r="C27" i="6"/>
  <c r="D27" i="6" s="1"/>
  <c r="BG27" i="6"/>
  <c r="BM27" i="6"/>
  <c r="E27" i="6"/>
  <c r="BL30" i="14"/>
  <c r="BR30" i="14"/>
  <c r="BO23" i="9"/>
  <c r="BU23" i="9"/>
  <c r="BA35" i="9"/>
  <c r="U4" i="9"/>
  <c r="V4" i="9" s="1"/>
  <c r="AZ35" i="9"/>
  <c r="BU4" i="10"/>
  <c r="U18" i="10"/>
  <c r="V18" i="10" s="1"/>
  <c r="U5" i="11"/>
  <c r="V5" i="11" s="1"/>
  <c r="U4" i="13"/>
  <c r="V4" i="13" s="1"/>
  <c r="BU32" i="4"/>
  <c r="BL32" i="4"/>
  <c r="BR32" i="4"/>
  <c r="BO32" i="4"/>
  <c r="U4" i="4"/>
  <c r="V4" i="4" s="1"/>
  <c r="AO9" i="6"/>
  <c r="BM9" i="6"/>
  <c r="BO9" i="6"/>
  <c r="BR9" i="6"/>
  <c r="BT9" i="6"/>
  <c r="BN9" i="6"/>
  <c r="BS9" i="6"/>
  <c r="BK9" i="6"/>
  <c r="BH9" i="6"/>
  <c r="C9" i="6"/>
  <c r="D9" i="6" s="1"/>
  <c r="BP9" i="6"/>
  <c r="BU9" i="6"/>
  <c r="BJ9" i="6"/>
  <c r="BI9" i="6"/>
  <c r="BG9" i="6"/>
  <c r="BL9" i="6"/>
  <c r="BQ9" i="6"/>
  <c r="E9" i="6"/>
  <c r="AO17" i="6"/>
  <c r="BM17" i="6"/>
  <c r="BQ17" i="6"/>
  <c r="BT17" i="6"/>
  <c r="BJ17" i="6"/>
  <c r="BH17" i="6"/>
  <c r="C17" i="6"/>
  <c r="D17" i="6" s="1"/>
  <c r="BN17" i="6"/>
  <c r="BP17" i="6"/>
  <c r="BK17" i="6"/>
  <c r="BG17" i="6"/>
  <c r="BS17" i="6"/>
  <c r="E17" i="6"/>
  <c r="AO25" i="6"/>
  <c r="BN25" i="6"/>
  <c r="BP25" i="6"/>
  <c r="BS25" i="6"/>
  <c r="BJ25" i="6"/>
  <c r="BG25" i="6"/>
  <c r="C25" i="6"/>
  <c r="D25" i="6" s="1"/>
  <c r="BM25" i="6"/>
  <c r="BQ25" i="6"/>
  <c r="BT25" i="6"/>
  <c r="BK25" i="6"/>
  <c r="BH25" i="6"/>
  <c r="E25" i="6"/>
  <c r="AO33" i="6"/>
  <c r="BN33" i="6"/>
  <c r="BP33" i="6"/>
  <c r="BJ33" i="6"/>
  <c r="C33" i="6"/>
  <c r="D33" i="6" s="1"/>
  <c r="BM33" i="6"/>
  <c r="BQ33" i="6"/>
  <c r="BS33" i="6"/>
  <c r="BK33" i="6"/>
  <c r="BH33" i="6"/>
  <c r="BG33" i="6"/>
  <c r="E33" i="6"/>
  <c r="BT33" i="6"/>
  <c r="BP33" i="2"/>
  <c r="BT33" i="2"/>
  <c r="BH33" i="2"/>
  <c r="BM33" i="2"/>
  <c r="BQ33" i="2"/>
  <c r="BK33" i="2"/>
  <c r="BG33" i="2"/>
  <c r="BN33" i="2"/>
  <c r="BJ33" i="2"/>
  <c r="AO33" i="2"/>
  <c r="BS33" i="2"/>
  <c r="C33" i="2"/>
  <c r="D33" i="2" s="1"/>
  <c r="E33" i="2"/>
  <c r="BN29" i="2"/>
  <c r="BR29" i="2"/>
  <c r="BJ29" i="2"/>
  <c r="AO29" i="2"/>
  <c r="BO29" i="2"/>
  <c r="BS29" i="2"/>
  <c r="BL29" i="2"/>
  <c r="BI29" i="2"/>
  <c r="C29" i="2"/>
  <c r="D29" i="2" s="1"/>
  <c r="E29" i="2"/>
  <c r="BP29" i="2"/>
  <c r="BT29" i="2"/>
  <c r="BH29" i="2"/>
  <c r="BM29" i="2"/>
  <c r="BQ29" i="2"/>
  <c r="BU29" i="2"/>
  <c r="BK29" i="2"/>
  <c r="BG29" i="2"/>
  <c r="BP25" i="2"/>
  <c r="BT25" i="2"/>
  <c r="BH25" i="2"/>
  <c r="BS25" i="2"/>
  <c r="C25" i="2"/>
  <c r="D25" i="2" s="1"/>
  <c r="BN25" i="2"/>
  <c r="BJ25" i="2"/>
  <c r="BM25" i="2"/>
  <c r="BQ25" i="2"/>
  <c r="BK25" i="2"/>
  <c r="BG25" i="2"/>
  <c r="AO25" i="2"/>
  <c r="E25" i="2"/>
  <c r="E21" i="2"/>
  <c r="BP21" i="2"/>
  <c r="BT21" i="2"/>
  <c r="BH21" i="2"/>
  <c r="BM21" i="2"/>
  <c r="BQ21" i="2"/>
  <c r="BU21" i="2"/>
  <c r="BK21" i="2"/>
  <c r="BG21" i="2"/>
  <c r="BN21" i="2"/>
  <c r="BR21" i="2"/>
  <c r="BJ21" i="2"/>
  <c r="AO21" i="2"/>
  <c r="BO21" i="2"/>
  <c r="BS21" i="2"/>
  <c r="BL21" i="2"/>
  <c r="BI21" i="2"/>
  <c r="C21" i="2"/>
  <c r="D21" i="2" s="1"/>
  <c r="BN17" i="2"/>
  <c r="BJ17" i="2"/>
  <c r="BM17" i="2"/>
  <c r="BQ17" i="2"/>
  <c r="BK17" i="2"/>
  <c r="BG17" i="2"/>
  <c r="AO17" i="2"/>
  <c r="E17" i="2"/>
  <c r="BP17" i="2"/>
  <c r="BT17" i="2"/>
  <c r="BH17" i="2"/>
  <c r="BS17" i="2"/>
  <c r="C17" i="2"/>
  <c r="D17" i="2" s="1"/>
  <c r="BN13" i="2"/>
  <c r="BJ13" i="2"/>
  <c r="AO13" i="2"/>
  <c r="BS13" i="2"/>
  <c r="C13" i="2"/>
  <c r="D13" i="2" s="1"/>
  <c r="E13" i="2"/>
  <c r="BP13" i="2"/>
  <c r="BT13" i="2"/>
  <c r="BH13" i="2"/>
  <c r="BM13" i="2"/>
  <c r="BQ13" i="2"/>
  <c r="BK13" i="2"/>
  <c r="BG13" i="2"/>
  <c r="BN9" i="2"/>
  <c r="BR9" i="2"/>
  <c r="BJ9" i="2"/>
  <c r="BM9" i="2"/>
  <c r="BQ9" i="2"/>
  <c r="BU9" i="2"/>
  <c r="BK9" i="2"/>
  <c r="BG9" i="2"/>
  <c r="AO9" i="2"/>
  <c r="BP9" i="2"/>
  <c r="BT9" i="2"/>
  <c r="BH9" i="2"/>
  <c r="BO9" i="2"/>
  <c r="BS9" i="2"/>
  <c r="BL9" i="2"/>
  <c r="BI9" i="2"/>
  <c r="C9" i="2"/>
  <c r="D9" i="2" s="1"/>
  <c r="E9" i="2"/>
  <c r="BN27" i="14"/>
  <c r="BP27" i="14"/>
  <c r="BR27" i="14"/>
  <c r="BT27" i="14"/>
  <c r="BL27" i="14"/>
  <c r="BJ27" i="14"/>
  <c r="BI27" i="14"/>
  <c r="C27" i="14"/>
  <c r="D27" i="14" s="1"/>
  <c r="AO27" i="14"/>
  <c r="BM27" i="14"/>
  <c r="BO27" i="14"/>
  <c r="BQ27" i="14"/>
  <c r="BS27" i="14"/>
  <c r="BU27" i="14"/>
  <c r="BK27" i="14"/>
  <c r="BH27" i="14"/>
  <c r="BG27" i="14"/>
  <c r="E27" i="14"/>
  <c r="BM25" i="14"/>
  <c r="BQ25" i="14"/>
  <c r="BU25" i="14"/>
  <c r="BJ25" i="14"/>
  <c r="C25" i="14"/>
  <c r="D25" i="14" s="1"/>
  <c r="BO25" i="14"/>
  <c r="BS25" i="14"/>
  <c r="BH25" i="14"/>
  <c r="BG25" i="14"/>
  <c r="AO25" i="14"/>
  <c r="E25" i="14"/>
  <c r="BP25" i="14"/>
  <c r="BT25" i="14"/>
  <c r="BK25" i="14"/>
  <c r="BN25" i="14"/>
  <c r="BR25" i="14"/>
  <c r="BL25" i="14"/>
  <c r="BI25" i="14"/>
  <c r="BO23" i="14"/>
  <c r="BS23" i="14"/>
  <c r="BL23" i="14"/>
  <c r="BH23" i="14"/>
  <c r="BN23" i="14"/>
  <c r="BR23" i="14"/>
  <c r="BK23" i="14"/>
  <c r="BG23" i="14"/>
  <c r="AO23" i="14"/>
  <c r="BM23" i="14"/>
  <c r="BQ23" i="14"/>
  <c r="BU23" i="14"/>
  <c r="BJ23" i="14"/>
  <c r="E23" i="14"/>
  <c r="BP23" i="14"/>
  <c r="BT23" i="14"/>
  <c r="BI23" i="14"/>
  <c r="C23" i="14"/>
  <c r="D23" i="14" s="1"/>
  <c r="BO21" i="14"/>
  <c r="BS21" i="14"/>
  <c r="BJ21" i="14"/>
  <c r="BG21" i="14"/>
  <c r="C21" i="14"/>
  <c r="D21" i="14" s="1"/>
  <c r="AO21" i="14"/>
  <c r="BM21" i="14"/>
  <c r="BQ21" i="14"/>
  <c r="BU21" i="14"/>
  <c r="BH21" i="14"/>
  <c r="BN21" i="14"/>
  <c r="BR21" i="14"/>
  <c r="BL21" i="14"/>
  <c r="BI21" i="14"/>
  <c r="E21" i="14"/>
  <c r="BP21" i="14"/>
  <c r="BT21" i="14"/>
  <c r="BK21" i="14"/>
  <c r="E15" i="14"/>
  <c r="BN15" i="14"/>
  <c r="BP15" i="14"/>
  <c r="BR15" i="14"/>
  <c r="BT15" i="14"/>
  <c r="BJ15" i="14"/>
  <c r="BI15" i="14"/>
  <c r="BG15" i="14"/>
  <c r="BM15" i="14"/>
  <c r="BO15" i="14"/>
  <c r="BQ15" i="14"/>
  <c r="BS15" i="14"/>
  <c r="BU15" i="14"/>
  <c r="BL15" i="14"/>
  <c r="BK15" i="14"/>
  <c r="BH15" i="14"/>
  <c r="C15" i="14"/>
  <c r="D15" i="14" s="1"/>
  <c r="AO15" i="14"/>
  <c r="BM13" i="14"/>
  <c r="BQ13" i="14"/>
  <c r="BU13" i="14"/>
  <c r="BJ13" i="14"/>
  <c r="AO13" i="14"/>
  <c r="BO13" i="14"/>
  <c r="BS13" i="14"/>
  <c r="BH13" i="14"/>
  <c r="BG13" i="14"/>
  <c r="C13" i="14"/>
  <c r="D13" i="14" s="1"/>
  <c r="E13" i="14"/>
  <c r="BP13" i="14"/>
  <c r="BT13" i="14"/>
  <c r="BK13" i="14"/>
  <c r="BN13" i="14"/>
  <c r="BR13" i="14"/>
  <c r="BL13" i="14"/>
  <c r="BI13" i="14"/>
  <c r="BM11" i="14"/>
  <c r="BQ11" i="14"/>
  <c r="BU11" i="14"/>
  <c r="BH11" i="14"/>
  <c r="AO11" i="14"/>
  <c r="BN11" i="14"/>
  <c r="BR11" i="14"/>
  <c r="BL11" i="14"/>
  <c r="BI11" i="14"/>
  <c r="BO11" i="14"/>
  <c r="BS11" i="14"/>
  <c r="BJ11" i="14"/>
  <c r="BG11" i="14"/>
  <c r="E11" i="14"/>
  <c r="BP11" i="14"/>
  <c r="BT11" i="14"/>
  <c r="BK11" i="14"/>
  <c r="C11" i="14"/>
  <c r="D11" i="14" s="1"/>
  <c r="BJ9" i="14"/>
  <c r="BG9" i="14"/>
  <c r="AO9" i="14"/>
  <c r="BH9" i="14"/>
  <c r="C9" i="14"/>
  <c r="D9" i="14" s="1"/>
  <c r="BN9" i="14"/>
  <c r="BR9" i="14"/>
  <c r="BL9" i="14"/>
  <c r="BI9" i="14"/>
  <c r="BO9" i="14"/>
  <c r="BS9" i="14"/>
  <c r="E9" i="14"/>
  <c r="BP9" i="14"/>
  <c r="BT9" i="14"/>
  <c r="BK9" i="14"/>
  <c r="BM9" i="14"/>
  <c r="BQ9" i="14"/>
  <c r="BU9" i="14"/>
  <c r="BM7" i="14"/>
  <c r="BQ7" i="14"/>
  <c r="BU7" i="14"/>
  <c r="BJ7" i="14"/>
  <c r="E7" i="14"/>
  <c r="BP7" i="14"/>
  <c r="BT7" i="14"/>
  <c r="BI7" i="14"/>
  <c r="C7" i="14"/>
  <c r="D7" i="14" s="1"/>
  <c r="BO7" i="14"/>
  <c r="BS7" i="14"/>
  <c r="BL7" i="14"/>
  <c r="BH7" i="14"/>
  <c r="BN7" i="14"/>
  <c r="BR7" i="14"/>
  <c r="BK7" i="14"/>
  <c r="BG7" i="14"/>
  <c r="AO7" i="14"/>
  <c r="E32" i="2"/>
  <c r="BS32" i="2"/>
  <c r="BH32" i="2"/>
  <c r="C32" i="2"/>
  <c r="D32" i="2" s="1"/>
  <c r="BN32" i="2"/>
  <c r="BK32" i="2"/>
  <c r="BM32" i="2"/>
  <c r="BQ32" i="2"/>
  <c r="BJ32" i="2"/>
  <c r="BG32" i="2"/>
  <c r="AO32" i="2"/>
  <c r="BP32" i="2"/>
  <c r="BT32" i="2"/>
  <c r="AO28" i="2"/>
  <c r="BS28" i="2"/>
  <c r="BH28" i="2"/>
  <c r="C28" i="2"/>
  <c r="D28" i="2" s="1"/>
  <c r="BP28" i="2"/>
  <c r="BT28" i="2"/>
  <c r="E28" i="2"/>
  <c r="BM28" i="2"/>
  <c r="BQ28" i="2"/>
  <c r="BJ28" i="2"/>
  <c r="BG28" i="2"/>
  <c r="BN28" i="2"/>
  <c r="BK28" i="2"/>
  <c r="E24" i="2"/>
  <c r="BS24" i="2"/>
  <c r="BH24" i="2"/>
  <c r="C24" i="2"/>
  <c r="D24" i="2" s="1"/>
  <c r="BN24" i="2"/>
  <c r="BK24" i="2"/>
  <c r="BM24" i="2"/>
  <c r="BQ24" i="2"/>
  <c r="BJ24" i="2"/>
  <c r="BG24" i="2"/>
  <c r="AO24" i="2"/>
  <c r="BP24" i="2"/>
  <c r="BT24" i="2"/>
  <c r="E20" i="2"/>
  <c r="BS20" i="2"/>
  <c r="BH20" i="2"/>
  <c r="C20" i="2"/>
  <c r="D20" i="2" s="1"/>
  <c r="BN20" i="2"/>
  <c r="BK20" i="2"/>
  <c r="BM20" i="2"/>
  <c r="BQ20" i="2"/>
  <c r="BJ20" i="2"/>
  <c r="BG20" i="2"/>
  <c r="AO20" i="2"/>
  <c r="BP20" i="2"/>
  <c r="BT20" i="2"/>
  <c r="BM16" i="2"/>
  <c r="BQ16" i="2"/>
  <c r="BU16" i="2"/>
  <c r="BJ16" i="2"/>
  <c r="BG16" i="2"/>
  <c r="BN16" i="2"/>
  <c r="BR16" i="2"/>
  <c r="BK16" i="2"/>
  <c r="AO16" i="2"/>
  <c r="E16" i="2"/>
  <c r="BO16" i="2"/>
  <c r="BS16" i="2"/>
  <c r="BL16" i="2"/>
  <c r="BH16" i="2"/>
  <c r="C16" i="2"/>
  <c r="D16" i="2" s="1"/>
  <c r="BP16" i="2"/>
  <c r="BT16" i="2"/>
  <c r="BI16" i="2"/>
  <c r="BM12" i="2"/>
  <c r="BQ12" i="2"/>
  <c r="BJ12" i="2"/>
  <c r="BG12" i="2"/>
  <c r="BN12" i="2"/>
  <c r="BK12" i="2"/>
  <c r="AO12" i="2"/>
  <c r="E12" i="2"/>
  <c r="BS12" i="2"/>
  <c r="BH12" i="2"/>
  <c r="C12" i="2"/>
  <c r="D12" i="2" s="1"/>
  <c r="BP12" i="2"/>
  <c r="BT12" i="2"/>
  <c r="E8" i="2"/>
  <c r="BO8" i="2"/>
  <c r="BS8" i="2"/>
  <c r="BL8" i="2"/>
  <c r="BH8" i="2"/>
  <c r="C8" i="2"/>
  <c r="D8" i="2" s="1"/>
  <c r="BN8" i="2"/>
  <c r="BK8" i="2"/>
  <c r="BM8" i="2"/>
  <c r="BQ8" i="2"/>
  <c r="BJ8" i="2"/>
  <c r="BG8" i="2"/>
  <c r="AO8" i="2"/>
  <c r="BP8" i="2"/>
  <c r="BT8" i="2"/>
  <c r="BI8" i="2"/>
  <c r="BN32" i="14"/>
  <c r="BP32" i="14"/>
  <c r="BS32" i="14"/>
  <c r="BU32" i="14"/>
  <c r="BL32" i="14"/>
  <c r="BK32" i="14"/>
  <c r="BI32" i="14"/>
  <c r="C32" i="14"/>
  <c r="D32" i="14" s="1"/>
  <c r="AO32" i="14"/>
  <c r="BO32" i="14"/>
  <c r="BQ32" i="14"/>
  <c r="BT32" i="14"/>
  <c r="BJ32" i="14"/>
  <c r="BH32" i="14"/>
  <c r="BG32" i="14"/>
  <c r="BM32" i="14"/>
  <c r="BR32" i="14"/>
  <c r="E32" i="14"/>
  <c r="BP26" i="14"/>
  <c r="BT26" i="14"/>
  <c r="BH26" i="14"/>
  <c r="BG26" i="14"/>
  <c r="BN26" i="14"/>
  <c r="BR26" i="14"/>
  <c r="BL26" i="14"/>
  <c r="BJ26" i="14"/>
  <c r="C26" i="14"/>
  <c r="D26" i="14" s="1"/>
  <c r="AO26" i="14"/>
  <c r="BO26" i="14"/>
  <c r="BS26" i="14"/>
  <c r="BK26" i="14"/>
  <c r="E26" i="14"/>
  <c r="BM26" i="14"/>
  <c r="BQ26" i="14"/>
  <c r="BU26" i="14"/>
  <c r="BI26" i="14"/>
  <c r="BN24" i="14"/>
  <c r="BR24" i="14"/>
  <c r="BJ24" i="14"/>
  <c r="BG24" i="14"/>
  <c r="BM24" i="14"/>
  <c r="BQ24" i="14"/>
  <c r="BU24" i="14"/>
  <c r="BK24" i="14"/>
  <c r="AO24" i="14"/>
  <c r="BP24" i="14"/>
  <c r="BT24" i="14"/>
  <c r="BH24" i="14"/>
  <c r="C24" i="14"/>
  <c r="D24" i="14" s="1"/>
  <c r="BO24" i="14"/>
  <c r="BS24" i="14"/>
  <c r="BL24" i="14"/>
  <c r="BI24" i="14"/>
  <c r="E24" i="14"/>
  <c r="BN22" i="14"/>
  <c r="BR22" i="14"/>
  <c r="BL22" i="14"/>
  <c r="BH22" i="14"/>
  <c r="BP22" i="14"/>
  <c r="BT22" i="14"/>
  <c r="BJ22" i="14"/>
  <c r="C22" i="14"/>
  <c r="D22" i="14" s="1"/>
  <c r="AO22" i="14"/>
  <c r="E22" i="14"/>
  <c r="BO22" i="14"/>
  <c r="BS22" i="14"/>
  <c r="BK22" i="14"/>
  <c r="BG22" i="14"/>
  <c r="BM22" i="14"/>
  <c r="BQ22" i="14"/>
  <c r="BU22" i="14"/>
  <c r="BI22" i="14"/>
  <c r="BM16" i="14"/>
  <c r="BO16" i="14"/>
  <c r="BQ16" i="14"/>
  <c r="BS16" i="14"/>
  <c r="BU16" i="14"/>
  <c r="BJ16" i="14"/>
  <c r="BI16" i="14"/>
  <c r="C16" i="14"/>
  <c r="D16" i="14" s="1"/>
  <c r="AO16" i="14"/>
  <c r="BN16" i="14"/>
  <c r="BP16" i="14"/>
  <c r="BR16" i="14"/>
  <c r="BT16" i="14"/>
  <c r="BK16" i="14"/>
  <c r="BH16" i="14"/>
  <c r="BG16" i="14"/>
  <c r="BL16" i="14"/>
  <c r="E16" i="14"/>
  <c r="BP14" i="14"/>
  <c r="BT14" i="14"/>
  <c r="BL14" i="14"/>
  <c r="BH14" i="14"/>
  <c r="C14" i="14"/>
  <c r="D14" i="14" s="1"/>
  <c r="AO14" i="14"/>
  <c r="BN14" i="14"/>
  <c r="BR14" i="14"/>
  <c r="BJ14" i="14"/>
  <c r="BM14" i="14"/>
  <c r="BQ14" i="14"/>
  <c r="BU14" i="14"/>
  <c r="BI14" i="14"/>
  <c r="E14" i="14"/>
  <c r="BO14" i="14"/>
  <c r="BS14" i="14"/>
  <c r="BK14" i="14"/>
  <c r="BG14" i="14"/>
  <c r="BP12" i="14"/>
  <c r="BT12" i="14"/>
  <c r="BJ12" i="14"/>
  <c r="C12" i="14"/>
  <c r="D12" i="14" s="1"/>
  <c r="BO12" i="14"/>
  <c r="BS12" i="14"/>
  <c r="BK12" i="14"/>
  <c r="BG12" i="14"/>
  <c r="BN12" i="14"/>
  <c r="BR12" i="14"/>
  <c r="BL12" i="14"/>
  <c r="BH12" i="14"/>
  <c r="BM12" i="14"/>
  <c r="BQ12" i="14"/>
  <c r="BU12" i="14"/>
  <c r="BI12" i="14"/>
  <c r="AO12" i="14"/>
  <c r="E12" i="14"/>
  <c r="BH10" i="14"/>
  <c r="C10" i="14"/>
  <c r="D10" i="14" s="1"/>
  <c r="BL10" i="14"/>
  <c r="BJ10" i="14"/>
  <c r="AO10" i="14"/>
  <c r="BO10" i="14"/>
  <c r="BS10" i="14"/>
  <c r="BK10" i="14"/>
  <c r="BG10" i="14"/>
  <c r="BP10" i="14"/>
  <c r="BT10" i="14"/>
  <c r="BM10" i="14"/>
  <c r="BQ10" i="14"/>
  <c r="BU10" i="14"/>
  <c r="BI10" i="14"/>
  <c r="BN10" i="14"/>
  <c r="BR10" i="14"/>
  <c r="E10" i="14"/>
  <c r="BN8" i="14"/>
  <c r="BR8" i="14"/>
  <c r="BJ8" i="14"/>
  <c r="BG8" i="14"/>
  <c r="E8" i="14"/>
  <c r="BO8" i="14"/>
  <c r="BS8" i="14"/>
  <c r="BL8" i="14"/>
  <c r="BI8" i="14"/>
  <c r="BP8" i="14"/>
  <c r="BT8" i="14"/>
  <c r="BH8" i="14"/>
  <c r="C8" i="14"/>
  <c r="D8" i="14" s="1"/>
  <c r="BM8" i="14"/>
  <c r="BQ8" i="14"/>
  <c r="BU8" i="14"/>
  <c r="BK8" i="14"/>
  <c r="AO8" i="14"/>
  <c r="BL6" i="14"/>
  <c r="BH6" i="14"/>
  <c r="C6" i="14"/>
  <c r="D6" i="14" s="1"/>
  <c r="AO6" i="14"/>
  <c r="BJ6" i="14"/>
  <c r="BM6" i="14"/>
  <c r="BQ6" i="14"/>
  <c r="BU6" i="14"/>
  <c r="BI6" i="14"/>
  <c r="BN6" i="14"/>
  <c r="BR6" i="14"/>
  <c r="E6" i="14"/>
  <c r="BO6" i="14"/>
  <c r="BS6" i="14"/>
  <c r="BK6" i="14"/>
  <c r="BG6" i="14"/>
  <c r="BP6" i="14"/>
  <c r="BT6" i="14"/>
  <c r="AO5" i="6"/>
  <c r="BM5" i="6"/>
  <c r="BQ5" i="6"/>
  <c r="BT5" i="6"/>
  <c r="BN5" i="6"/>
  <c r="BJ5" i="6"/>
  <c r="BH5" i="6"/>
  <c r="C5" i="6"/>
  <c r="D5" i="6" s="1"/>
  <c r="BP5" i="6"/>
  <c r="BK5" i="6"/>
  <c r="BG5" i="6"/>
  <c r="E5" i="6"/>
  <c r="BS5" i="6"/>
  <c r="E13" i="6"/>
  <c r="AO13" i="6"/>
  <c r="BM13" i="6"/>
  <c r="BQ13" i="6"/>
  <c r="BS13" i="6"/>
  <c r="BN13" i="6"/>
  <c r="BK13" i="6"/>
  <c r="C13" i="6"/>
  <c r="D13" i="6" s="1"/>
  <c r="BP13" i="6"/>
  <c r="BT13" i="6"/>
  <c r="BJ13" i="6"/>
  <c r="BG13" i="6"/>
  <c r="BH13" i="6"/>
  <c r="AO21" i="6"/>
  <c r="BM21" i="6"/>
  <c r="BQ21" i="6"/>
  <c r="BS21" i="6"/>
  <c r="BJ21" i="6"/>
  <c r="C21" i="6"/>
  <c r="D21" i="6" s="1"/>
  <c r="BN21" i="6"/>
  <c r="BP21" i="6"/>
  <c r="BT21" i="6"/>
  <c r="BK21" i="6"/>
  <c r="BG21" i="6"/>
  <c r="BH21" i="6"/>
  <c r="E21" i="6"/>
  <c r="AO29" i="6"/>
  <c r="BN29" i="6"/>
  <c r="BQ29" i="6"/>
  <c r="BS29" i="6"/>
  <c r="BU29" i="6"/>
  <c r="BJ29" i="6"/>
  <c r="BI29" i="6"/>
  <c r="BP29" i="6"/>
  <c r="BR29" i="6"/>
  <c r="BT29" i="6"/>
  <c r="BL29" i="6"/>
  <c r="BK29" i="6"/>
  <c r="BH29" i="6"/>
  <c r="BG29" i="6"/>
  <c r="C29" i="6"/>
  <c r="D29" i="6" s="1"/>
  <c r="BO29" i="6"/>
  <c r="E29" i="6"/>
  <c r="BM29" i="6"/>
  <c r="U23" i="2"/>
  <c r="V23" i="2" s="1"/>
  <c r="AL34" i="11"/>
  <c r="AN34" i="11"/>
  <c r="AM34" i="11" s="1"/>
  <c r="BM6" i="11"/>
  <c r="E6" i="11"/>
  <c r="AO6" i="11"/>
  <c r="BP6" i="11"/>
  <c r="BT6" i="11"/>
  <c r="BK6" i="11"/>
  <c r="BN6" i="11"/>
  <c r="BG6" i="11"/>
  <c r="C6" i="11"/>
  <c r="D6" i="11" s="1"/>
  <c r="BJ6" i="11"/>
  <c r="BQ6" i="11"/>
  <c r="BH6" i="11"/>
  <c r="BS6" i="11"/>
  <c r="BN10" i="11"/>
  <c r="E10" i="11"/>
  <c r="BM10" i="11"/>
  <c r="BK10" i="11"/>
  <c r="AO10" i="11"/>
  <c r="BT10" i="11"/>
  <c r="BG10" i="11"/>
  <c r="C10" i="11"/>
  <c r="D10" i="11" s="1"/>
  <c r="BJ10" i="11"/>
  <c r="BS10" i="11"/>
  <c r="BQ10" i="11"/>
  <c r="BH10" i="11"/>
  <c r="BP10" i="11"/>
  <c r="AO14" i="11"/>
  <c r="E14" i="11"/>
  <c r="BO14" i="11"/>
  <c r="BS14" i="11"/>
  <c r="BL14" i="11"/>
  <c r="BK14" i="11"/>
  <c r="BI14" i="11"/>
  <c r="BM14" i="11"/>
  <c r="BQ14" i="11"/>
  <c r="BU14" i="11"/>
  <c r="BG14" i="11"/>
  <c r="C14" i="11"/>
  <c r="D14" i="11" s="1"/>
  <c r="BJ14" i="11"/>
  <c r="BR14" i="11"/>
  <c r="BN14" i="11"/>
  <c r="BH14" i="11"/>
  <c r="BT14" i="11"/>
  <c r="BP14" i="11"/>
  <c r="BM18" i="11"/>
  <c r="AO18" i="11"/>
  <c r="BP18" i="11"/>
  <c r="BT18" i="11"/>
  <c r="BJ18" i="11"/>
  <c r="E18" i="11"/>
  <c r="BN18" i="11"/>
  <c r="BG18" i="11"/>
  <c r="C18" i="11"/>
  <c r="D18" i="11" s="1"/>
  <c r="BK18" i="11"/>
  <c r="BQ18" i="11"/>
  <c r="BH18" i="11"/>
  <c r="BS18" i="11"/>
  <c r="AO22" i="11"/>
  <c r="BP22" i="11"/>
  <c r="BT22" i="11"/>
  <c r="BJ22" i="11"/>
  <c r="BI22" i="11"/>
  <c r="BN22" i="11"/>
  <c r="BR22" i="11"/>
  <c r="BG22" i="11"/>
  <c r="C22" i="11"/>
  <c r="D22" i="11" s="1"/>
  <c r="BL22" i="11"/>
  <c r="E22" i="11"/>
  <c r="BK22" i="11"/>
  <c r="BU22" i="11"/>
  <c r="BQ22" i="11"/>
  <c r="BM22" i="11"/>
  <c r="BH22" i="11"/>
  <c r="BS22" i="11"/>
  <c r="BO22" i="11"/>
  <c r="AO26" i="11"/>
  <c r="E26" i="11"/>
  <c r="BP26" i="11"/>
  <c r="BT26" i="11"/>
  <c r="BJ26" i="11"/>
  <c r="BN26" i="11"/>
  <c r="BG26" i="11"/>
  <c r="C26" i="11"/>
  <c r="D26" i="11" s="1"/>
  <c r="BK26" i="11"/>
  <c r="BS26" i="11"/>
  <c r="BH26" i="11"/>
  <c r="BQ26" i="11"/>
  <c r="BM26" i="11"/>
  <c r="AO30" i="11"/>
  <c r="E30" i="11"/>
  <c r="BN30" i="11"/>
  <c r="BP30" i="11"/>
  <c r="C30" i="11"/>
  <c r="D30" i="11" s="1"/>
  <c r="BT30" i="11"/>
  <c r="BK30" i="11"/>
  <c r="BG30" i="11"/>
  <c r="BJ30" i="11"/>
  <c r="BQ30" i="11"/>
  <c r="BH30" i="11"/>
  <c r="BS30" i="11"/>
  <c r="BM30" i="11"/>
  <c r="BT4" i="6"/>
  <c r="BS4" i="6"/>
  <c r="BJ4" i="6"/>
  <c r="AO4" i="6"/>
  <c r="BQ4" i="6"/>
  <c r="BN4" i="6"/>
  <c r="BP4" i="6"/>
  <c r="BK4" i="6"/>
  <c r="BH4" i="6"/>
  <c r="BG4" i="6"/>
  <c r="T1" i="6"/>
  <c r="AB3" i="6" s="1"/>
  <c r="Z1" i="6"/>
  <c r="BM4" i="6"/>
  <c r="C4" i="6"/>
  <c r="D4" i="6" s="1"/>
  <c r="E4" i="6"/>
  <c r="AO8" i="6"/>
  <c r="BN8" i="6"/>
  <c r="BP8" i="6"/>
  <c r="BR8" i="6"/>
  <c r="BT8" i="6"/>
  <c r="BI8" i="6"/>
  <c r="BM8" i="6"/>
  <c r="BO8" i="6"/>
  <c r="BQ8" i="6"/>
  <c r="BS8" i="6"/>
  <c r="BU8" i="6"/>
  <c r="BJ8" i="6"/>
  <c r="BH8" i="6"/>
  <c r="BG8" i="6"/>
  <c r="C8" i="6"/>
  <c r="D8" i="6" s="1"/>
  <c r="BK8" i="6"/>
  <c r="E8" i="6"/>
  <c r="BL8" i="6"/>
  <c r="AO12" i="6"/>
  <c r="BN12" i="6"/>
  <c r="BP12" i="6"/>
  <c r="BT12" i="6"/>
  <c r="BM12" i="6"/>
  <c r="BQ12" i="6"/>
  <c r="BS12" i="6"/>
  <c r="BJ12" i="6"/>
  <c r="BH12" i="6"/>
  <c r="BG12" i="6"/>
  <c r="C12" i="6"/>
  <c r="D12" i="6" s="1"/>
  <c r="BK12" i="6"/>
  <c r="E12" i="6"/>
  <c r="AO16" i="6"/>
  <c r="BH16" i="6"/>
  <c r="BN16" i="6"/>
  <c r="BQ16" i="6"/>
  <c r="BS16" i="6"/>
  <c r="BU16" i="6"/>
  <c r="BK16" i="6"/>
  <c r="BI16" i="6"/>
  <c r="BG16" i="6"/>
  <c r="C16" i="6"/>
  <c r="D16" i="6" s="1"/>
  <c r="BP16" i="6"/>
  <c r="BR16" i="6"/>
  <c r="BT16" i="6"/>
  <c r="BL16" i="6"/>
  <c r="BJ16" i="6"/>
  <c r="BO16" i="6"/>
  <c r="BM16" i="6"/>
  <c r="E16" i="6"/>
  <c r="AO20" i="6"/>
  <c r="BP20" i="6"/>
  <c r="BT20" i="6"/>
  <c r="BH20" i="6"/>
  <c r="E20" i="6"/>
  <c r="BM20" i="6"/>
  <c r="BQ20" i="6"/>
  <c r="BS20" i="6"/>
  <c r="BK20" i="6"/>
  <c r="BG20" i="6"/>
  <c r="C20" i="6"/>
  <c r="D20" i="6" s="1"/>
  <c r="BN20" i="6"/>
  <c r="BJ20" i="6"/>
  <c r="AO24" i="6"/>
  <c r="C24" i="6"/>
  <c r="D24" i="6" s="1"/>
  <c r="BN24" i="6"/>
  <c r="BP24" i="6"/>
  <c r="BT24" i="6"/>
  <c r="BJ24" i="6"/>
  <c r="BH24" i="6"/>
  <c r="BM24" i="6"/>
  <c r="BQ24" i="6"/>
  <c r="BS24" i="6"/>
  <c r="BK24" i="6"/>
  <c r="BG24" i="6"/>
  <c r="E24" i="6"/>
  <c r="AO28" i="6"/>
  <c r="BN28" i="6"/>
  <c r="BP28" i="6"/>
  <c r="BT28" i="6"/>
  <c r="BM28" i="6"/>
  <c r="BQ28" i="6"/>
  <c r="BS28" i="6"/>
  <c r="BJ28" i="6"/>
  <c r="C28" i="6"/>
  <c r="D28" i="6" s="1"/>
  <c r="BK28" i="6"/>
  <c r="BG28" i="6"/>
  <c r="BH28" i="6"/>
  <c r="E28" i="6"/>
  <c r="AO32" i="6"/>
  <c r="BH32" i="6"/>
  <c r="BM32" i="6"/>
  <c r="BQ32" i="6"/>
  <c r="BT32" i="6"/>
  <c r="BJ32" i="6"/>
  <c r="BN32" i="6"/>
  <c r="BP32" i="6"/>
  <c r="BK32" i="6"/>
  <c r="BG32" i="6"/>
  <c r="C32" i="6"/>
  <c r="D32" i="6" s="1"/>
  <c r="BS32" i="6"/>
  <c r="E32" i="6"/>
  <c r="BM26" i="12"/>
  <c r="BQ26" i="12"/>
  <c r="BK26" i="12"/>
  <c r="C26" i="12"/>
  <c r="D26" i="12" s="1"/>
  <c r="AO26" i="12"/>
  <c r="E26" i="12"/>
  <c r="BS26" i="12"/>
  <c r="BJ26" i="12"/>
  <c r="BH26" i="12"/>
  <c r="BG26" i="12"/>
  <c r="BN26" i="12"/>
  <c r="BP26" i="12"/>
  <c r="BT26" i="12"/>
  <c r="BS22" i="12"/>
  <c r="BK22" i="12"/>
  <c r="C22" i="12"/>
  <c r="D22" i="12" s="1"/>
  <c r="BM22" i="12"/>
  <c r="BQ22" i="12"/>
  <c r="BJ22" i="12"/>
  <c r="BH22" i="12"/>
  <c r="BG22" i="12"/>
  <c r="AO22" i="12"/>
  <c r="BN22" i="12"/>
  <c r="E22" i="12"/>
  <c r="BP22" i="12"/>
  <c r="BT22" i="12"/>
  <c r="BN25" i="12"/>
  <c r="BK25" i="12"/>
  <c r="BG25" i="12"/>
  <c r="AO25" i="12"/>
  <c r="BP25" i="12"/>
  <c r="BT25" i="12"/>
  <c r="BJ25" i="12"/>
  <c r="BH25" i="12"/>
  <c r="C25" i="12"/>
  <c r="D25" i="12" s="1"/>
  <c r="E25" i="12"/>
  <c r="BS25" i="12"/>
  <c r="BM25" i="12"/>
  <c r="BQ25" i="12"/>
  <c r="AO8" i="11"/>
  <c r="E8" i="11"/>
  <c r="BM8" i="11"/>
  <c r="BQ8" i="11"/>
  <c r="BU8" i="11"/>
  <c r="BG8" i="11"/>
  <c r="C8" i="11"/>
  <c r="D8" i="11" s="1"/>
  <c r="BO8" i="11"/>
  <c r="BS8" i="11"/>
  <c r="BK8" i="11"/>
  <c r="BI8" i="11"/>
  <c r="BH8" i="11"/>
  <c r="BT8" i="11"/>
  <c r="BP8" i="11"/>
  <c r="BL8" i="11"/>
  <c r="BJ8" i="11"/>
  <c r="BR8" i="11"/>
  <c r="BN8" i="11"/>
  <c r="AO12" i="11"/>
  <c r="E12" i="11"/>
  <c r="BM12" i="11"/>
  <c r="BQ12" i="11"/>
  <c r="BU12" i="11"/>
  <c r="BG12" i="11"/>
  <c r="C12" i="11"/>
  <c r="D12" i="11" s="1"/>
  <c r="BO12" i="11"/>
  <c r="BS12" i="11"/>
  <c r="BL12" i="11"/>
  <c r="BK12" i="11"/>
  <c r="BI12" i="11"/>
  <c r="BH12" i="11"/>
  <c r="BR12" i="11"/>
  <c r="BN12" i="11"/>
  <c r="BJ12" i="11"/>
  <c r="BT12" i="11"/>
  <c r="BP12" i="11"/>
  <c r="BN16" i="11"/>
  <c r="BQ16" i="11"/>
  <c r="BG16" i="11"/>
  <c r="C16" i="11"/>
  <c r="D16" i="11" s="1"/>
  <c r="AO16" i="11"/>
  <c r="BS16" i="11"/>
  <c r="BJ16" i="11"/>
  <c r="BH16" i="11"/>
  <c r="BT16" i="11"/>
  <c r="BP16" i="11"/>
  <c r="BM16" i="11"/>
  <c r="E16" i="11"/>
  <c r="BK16" i="11"/>
  <c r="AO20" i="11"/>
  <c r="BS20" i="11"/>
  <c r="BG20" i="11"/>
  <c r="C20" i="11"/>
  <c r="D20" i="11" s="1"/>
  <c r="BM20" i="11"/>
  <c r="BQ20" i="11"/>
  <c r="BJ20" i="11"/>
  <c r="E20" i="11"/>
  <c r="BH20" i="11"/>
  <c r="BN20" i="11"/>
  <c r="BK20" i="11"/>
  <c r="BT20" i="11"/>
  <c r="BP20" i="11"/>
  <c r="AO24" i="11"/>
  <c r="BM24" i="11"/>
  <c r="BQ24" i="11"/>
  <c r="BG24" i="11"/>
  <c r="C24" i="11"/>
  <c r="D24" i="11" s="1"/>
  <c r="BS24" i="11"/>
  <c r="BJ24" i="11"/>
  <c r="BH24" i="11"/>
  <c r="BT24" i="11"/>
  <c r="BP24" i="11"/>
  <c r="E24" i="11"/>
  <c r="BK24" i="11"/>
  <c r="BN24" i="11"/>
  <c r="AO28" i="11"/>
  <c r="E28" i="11"/>
  <c r="BP28" i="11"/>
  <c r="BT28" i="11"/>
  <c r="BG28" i="11"/>
  <c r="BN28" i="11"/>
  <c r="BR28" i="11"/>
  <c r="BI28" i="11"/>
  <c r="C28" i="11"/>
  <c r="D28" i="11" s="1"/>
  <c r="BH28" i="11"/>
  <c r="BL28" i="11"/>
  <c r="BU28" i="11"/>
  <c r="BQ28" i="11"/>
  <c r="BM28" i="11"/>
  <c r="BJ28" i="11"/>
  <c r="BK28" i="11"/>
  <c r="BS28" i="11"/>
  <c r="BO28" i="11"/>
  <c r="BM32" i="11"/>
  <c r="E32" i="11"/>
  <c r="BN32" i="11"/>
  <c r="BK32" i="11"/>
  <c r="BG32" i="11"/>
  <c r="AO32" i="11"/>
  <c r="BP32" i="11"/>
  <c r="BT32" i="11"/>
  <c r="C32" i="11"/>
  <c r="D32" i="11" s="1"/>
  <c r="BH32" i="11"/>
  <c r="BQ32" i="11"/>
  <c r="BJ32" i="11"/>
  <c r="BS32" i="11"/>
  <c r="AO6" i="6"/>
  <c r="BN6" i="6"/>
  <c r="BP6" i="6"/>
  <c r="BT6" i="6"/>
  <c r="BK6" i="6"/>
  <c r="E6" i="6"/>
  <c r="BM6" i="6"/>
  <c r="BQ6" i="6"/>
  <c r="BS6" i="6"/>
  <c r="BJ6" i="6"/>
  <c r="BH6" i="6"/>
  <c r="BG6" i="6"/>
  <c r="C6" i="6"/>
  <c r="D6" i="6" s="1"/>
  <c r="AO10" i="6"/>
  <c r="BN10" i="6"/>
  <c r="BP10" i="6"/>
  <c r="BS10" i="6"/>
  <c r="BK10" i="6"/>
  <c r="BM10" i="6"/>
  <c r="BQ10" i="6"/>
  <c r="BT10" i="6"/>
  <c r="BJ10" i="6"/>
  <c r="BH10" i="6"/>
  <c r="BG10" i="6"/>
  <c r="C10" i="6"/>
  <c r="D10" i="6" s="1"/>
  <c r="E10" i="6"/>
  <c r="AO14" i="6"/>
  <c r="BN14" i="6"/>
  <c r="BP14" i="6"/>
  <c r="BM14" i="6"/>
  <c r="BQ14" i="6"/>
  <c r="BS14" i="6"/>
  <c r="BJ14" i="6"/>
  <c r="BH14" i="6"/>
  <c r="BG14" i="6"/>
  <c r="C14" i="6"/>
  <c r="D14" i="6" s="1"/>
  <c r="BT14" i="6"/>
  <c r="BK14" i="6"/>
  <c r="E14" i="6"/>
  <c r="AO18" i="6"/>
  <c r="BN18" i="6"/>
  <c r="BJ18" i="6"/>
  <c r="BM18" i="6"/>
  <c r="BQ18" i="6"/>
  <c r="BT18" i="6"/>
  <c r="BK18" i="6"/>
  <c r="BG18" i="6"/>
  <c r="C18" i="6"/>
  <c r="D18" i="6" s="1"/>
  <c r="BP18" i="6"/>
  <c r="BH18" i="6"/>
  <c r="BS18" i="6"/>
  <c r="E18" i="6"/>
  <c r="AO22" i="6"/>
  <c r="BN22" i="6"/>
  <c r="BP22" i="6"/>
  <c r="BT22" i="6"/>
  <c r="BK22" i="6"/>
  <c r="BG22" i="6"/>
  <c r="BM22" i="6"/>
  <c r="BO22" i="6"/>
  <c r="BQ22" i="6"/>
  <c r="BS22" i="6"/>
  <c r="BU22" i="6"/>
  <c r="BH22" i="6"/>
  <c r="C22" i="6"/>
  <c r="D22" i="6" s="1"/>
  <c r="BR22" i="6"/>
  <c r="BI22" i="6"/>
  <c r="E22" i="6"/>
  <c r="BJ22" i="6"/>
  <c r="BL22" i="6"/>
  <c r="AO26" i="6"/>
  <c r="BN26" i="6"/>
  <c r="BP26" i="6"/>
  <c r="BK26" i="6"/>
  <c r="BG26" i="6"/>
  <c r="C26" i="6"/>
  <c r="D26" i="6" s="1"/>
  <c r="BM26" i="6"/>
  <c r="BQ26" i="6"/>
  <c r="BS26" i="6"/>
  <c r="BJ26" i="6"/>
  <c r="BH26" i="6"/>
  <c r="BT26" i="6"/>
  <c r="E26" i="6"/>
  <c r="AO30" i="6"/>
  <c r="BS30" i="6"/>
  <c r="BK30" i="6"/>
  <c r="BG30" i="6"/>
  <c r="C30" i="6"/>
  <c r="D30" i="6" s="1"/>
  <c r="BM30" i="6"/>
  <c r="BP30" i="6"/>
  <c r="BR30" i="6"/>
  <c r="BT30" i="6"/>
  <c r="BL30" i="6"/>
  <c r="BJ30" i="6"/>
  <c r="BI30" i="6"/>
  <c r="BO30" i="6"/>
  <c r="BQ30" i="6"/>
  <c r="BU30" i="6"/>
  <c r="BH30" i="6"/>
  <c r="E30" i="6"/>
  <c r="BN30" i="6"/>
  <c r="AL11" i="11"/>
  <c r="AN11" i="11"/>
  <c r="AM11" i="11" s="1"/>
  <c r="BL11" i="11" s="1"/>
  <c r="AO4" i="13"/>
  <c r="BQ4" i="13"/>
  <c r="BN4" i="13"/>
  <c r="BP4" i="13"/>
  <c r="BJ4" i="13"/>
  <c r="BH4" i="13"/>
  <c r="T1" i="13"/>
  <c r="AB3" i="13" s="1"/>
  <c r="Z1" i="13"/>
  <c r="E4" i="13"/>
  <c r="BT4" i="13"/>
  <c r="BS4" i="13"/>
  <c r="BM4" i="13"/>
  <c r="BK4" i="13"/>
  <c r="BG4" i="13"/>
  <c r="C4" i="13"/>
  <c r="D4" i="13" s="1"/>
  <c r="AO6" i="13"/>
  <c r="BM6" i="13"/>
  <c r="BO6" i="13"/>
  <c r="BQ6" i="13"/>
  <c r="BS6" i="13"/>
  <c r="BU6" i="13"/>
  <c r="BN6" i="13"/>
  <c r="BR6" i="13"/>
  <c r="BK6" i="13"/>
  <c r="BI6" i="13"/>
  <c r="BG6" i="13"/>
  <c r="C6" i="13"/>
  <c r="D6" i="13" s="1"/>
  <c r="BP6" i="13"/>
  <c r="BT6" i="13"/>
  <c r="BL6" i="13"/>
  <c r="BJ6" i="13"/>
  <c r="BH6" i="13"/>
  <c r="E6" i="13"/>
  <c r="BN8" i="13"/>
  <c r="BP8" i="13"/>
  <c r="BT8" i="13"/>
  <c r="BS8" i="13"/>
  <c r="BK8" i="13"/>
  <c r="BG8" i="13"/>
  <c r="C8" i="13"/>
  <c r="D8" i="13" s="1"/>
  <c r="AO8" i="13"/>
  <c r="BM8" i="13"/>
  <c r="BQ8" i="13"/>
  <c r="BJ8" i="13"/>
  <c r="BH8" i="13"/>
  <c r="E8" i="13"/>
  <c r="E10" i="13"/>
  <c r="BN10" i="13"/>
  <c r="BP10" i="13"/>
  <c r="BT10" i="13"/>
  <c r="BM10" i="13"/>
  <c r="BQ10" i="13"/>
  <c r="BK10" i="13"/>
  <c r="BG10" i="13"/>
  <c r="AO10" i="13"/>
  <c r="BS10" i="13"/>
  <c r="BJ10" i="13"/>
  <c r="BH10" i="13"/>
  <c r="C10" i="13"/>
  <c r="D10" i="13" s="1"/>
  <c r="BN12" i="13"/>
  <c r="BP12" i="13"/>
  <c r="BR12" i="13"/>
  <c r="BT12" i="13"/>
  <c r="BO12" i="13"/>
  <c r="BS12" i="13"/>
  <c r="BK12" i="13"/>
  <c r="BI12" i="13"/>
  <c r="BG12" i="13"/>
  <c r="AO12" i="13"/>
  <c r="BM12" i="13"/>
  <c r="BQ12" i="13"/>
  <c r="BU12" i="13"/>
  <c r="BL12" i="13"/>
  <c r="BJ12" i="13"/>
  <c r="BH12" i="13"/>
  <c r="C12" i="13"/>
  <c r="D12" i="13" s="1"/>
  <c r="E12" i="13"/>
  <c r="BN14" i="13"/>
  <c r="BQ14" i="13"/>
  <c r="BS14" i="13"/>
  <c r="AO14" i="13"/>
  <c r="BP14" i="13"/>
  <c r="BT14" i="13"/>
  <c r="BK14" i="13"/>
  <c r="BG14" i="13"/>
  <c r="BJ14" i="13"/>
  <c r="BH14" i="13"/>
  <c r="C14" i="13"/>
  <c r="D14" i="13" s="1"/>
  <c r="E14" i="13"/>
  <c r="BM14" i="13"/>
  <c r="BM16" i="13"/>
  <c r="BQ16" i="13"/>
  <c r="BS16" i="13"/>
  <c r="BN16" i="13"/>
  <c r="BK16" i="13"/>
  <c r="BG16" i="13"/>
  <c r="AO16" i="13"/>
  <c r="BP16" i="13"/>
  <c r="BT16" i="13"/>
  <c r="BJ16" i="13"/>
  <c r="BH16" i="13"/>
  <c r="C16" i="13"/>
  <c r="D16" i="13" s="1"/>
  <c r="E16" i="13"/>
  <c r="E18" i="13"/>
  <c r="AO18" i="13"/>
  <c r="BM18" i="13"/>
  <c r="BQ18" i="13"/>
  <c r="BS18" i="13"/>
  <c r="BP18" i="13"/>
  <c r="BT18" i="13"/>
  <c r="BK18" i="13"/>
  <c r="BG18" i="13"/>
  <c r="BN18" i="13"/>
  <c r="BJ18" i="13"/>
  <c r="BH18" i="13"/>
  <c r="C18" i="13"/>
  <c r="D18" i="13" s="1"/>
  <c r="AO20" i="13"/>
  <c r="BN20" i="13"/>
  <c r="BP20" i="13"/>
  <c r="BR20" i="13"/>
  <c r="BT20" i="13"/>
  <c r="BO20" i="13"/>
  <c r="BS20" i="13"/>
  <c r="BK20" i="13"/>
  <c r="BI20" i="13"/>
  <c r="BG20" i="13"/>
  <c r="BM20" i="13"/>
  <c r="BQ20" i="13"/>
  <c r="BU20" i="13"/>
  <c r="BL20" i="13"/>
  <c r="BJ20" i="13"/>
  <c r="BH20" i="13"/>
  <c r="C20" i="13"/>
  <c r="D20" i="13" s="1"/>
  <c r="E20" i="13"/>
  <c r="AO22" i="13"/>
  <c r="BN22" i="13"/>
  <c r="BP22" i="13"/>
  <c r="BT22" i="13"/>
  <c r="BS22" i="13"/>
  <c r="BK22" i="13"/>
  <c r="BG22" i="13"/>
  <c r="BM22" i="13"/>
  <c r="BQ22" i="13"/>
  <c r="BJ22" i="13"/>
  <c r="BH22" i="13"/>
  <c r="C22" i="13"/>
  <c r="D22" i="13" s="1"/>
  <c r="E22" i="13"/>
  <c r="E24" i="13"/>
  <c r="AO24" i="13"/>
  <c r="BN24" i="13"/>
  <c r="BP24" i="13"/>
  <c r="BT24" i="13"/>
  <c r="BM24" i="13"/>
  <c r="BQ24" i="13"/>
  <c r="BK24" i="13"/>
  <c r="BG24" i="13"/>
  <c r="BS24" i="13"/>
  <c r="BJ24" i="13"/>
  <c r="BH24" i="13"/>
  <c r="C24" i="13"/>
  <c r="D24" i="13" s="1"/>
  <c r="AO26" i="13"/>
  <c r="BN26" i="13"/>
  <c r="BP26" i="13"/>
  <c r="BR26" i="13"/>
  <c r="BT26" i="13"/>
  <c r="BO26" i="13"/>
  <c r="BS26" i="13"/>
  <c r="BK26" i="13"/>
  <c r="BI26" i="13"/>
  <c r="BG26" i="13"/>
  <c r="BM26" i="13"/>
  <c r="BQ26" i="13"/>
  <c r="BU26" i="13"/>
  <c r="BL26" i="13"/>
  <c r="BJ26" i="13"/>
  <c r="BH26" i="13"/>
  <c r="C26" i="13"/>
  <c r="D26" i="13" s="1"/>
  <c r="E26" i="13"/>
  <c r="BN28" i="13"/>
  <c r="BP28" i="13"/>
  <c r="BT28" i="13"/>
  <c r="AO28" i="13"/>
  <c r="BM28" i="13"/>
  <c r="BS28" i="13"/>
  <c r="BK28" i="13"/>
  <c r="BG28" i="13"/>
  <c r="BQ28" i="13"/>
  <c r="BJ28" i="13"/>
  <c r="BH28" i="13"/>
  <c r="C28" i="13"/>
  <c r="D28" i="13" s="1"/>
  <c r="E28" i="13"/>
  <c r="E30" i="13"/>
  <c r="AO30" i="13"/>
  <c r="BN30" i="13"/>
  <c r="BP30" i="13"/>
  <c r="BT30" i="13"/>
  <c r="BM30" i="13"/>
  <c r="BQ30" i="13"/>
  <c r="BK30" i="13"/>
  <c r="BG30" i="13"/>
  <c r="BS30" i="13"/>
  <c r="BJ30" i="13"/>
  <c r="BH30" i="13"/>
  <c r="C30" i="13"/>
  <c r="D30" i="13" s="1"/>
  <c r="E32" i="13"/>
  <c r="AO32" i="13"/>
  <c r="BN32" i="13"/>
  <c r="BP32" i="13"/>
  <c r="BR32" i="13"/>
  <c r="BT32" i="13"/>
  <c r="BO32" i="13"/>
  <c r="BS32" i="13"/>
  <c r="BK32" i="13"/>
  <c r="BI32" i="13"/>
  <c r="BG32" i="13"/>
  <c r="BM32" i="13"/>
  <c r="BQ32" i="13"/>
  <c r="BU32" i="13"/>
  <c r="BL32" i="13"/>
  <c r="BJ32" i="13"/>
  <c r="BH32" i="13"/>
  <c r="C32" i="13"/>
  <c r="D32" i="13" s="1"/>
  <c r="BU4" i="7"/>
  <c r="BR4" i="7"/>
  <c r="BO4" i="7"/>
  <c r="BS4" i="7"/>
  <c r="BM4" i="7"/>
  <c r="BL4" i="7"/>
  <c r="BJ4" i="7"/>
  <c r="BI4" i="7"/>
  <c r="BG4" i="7"/>
  <c r="T1" i="7"/>
  <c r="AB3" i="7" s="1"/>
  <c r="Z1" i="7"/>
  <c r="AO4" i="7"/>
  <c r="BQ4" i="7"/>
  <c r="BP4" i="7"/>
  <c r="C4" i="7"/>
  <c r="D4" i="7" s="1"/>
  <c r="BT4" i="7"/>
  <c r="BN4" i="7"/>
  <c r="BK4" i="7"/>
  <c r="BH4" i="7"/>
  <c r="E4" i="7"/>
  <c r="BM6" i="7"/>
  <c r="BQ6" i="7"/>
  <c r="BS6" i="7"/>
  <c r="BK6" i="7"/>
  <c r="C6" i="7"/>
  <c r="D6" i="7" s="1"/>
  <c r="AO6" i="7"/>
  <c r="BP6" i="7"/>
  <c r="BT6" i="7"/>
  <c r="BG6" i="7"/>
  <c r="BN6" i="7"/>
  <c r="BJ6" i="7"/>
  <c r="BH6" i="7"/>
  <c r="E6" i="7"/>
  <c r="BN8" i="7"/>
  <c r="BP8" i="7"/>
  <c r="BT8" i="7"/>
  <c r="BK8" i="7"/>
  <c r="C8" i="7"/>
  <c r="D8" i="7" s="1"/>
  <c r="E8" i="7"/>
  <c r="BS8" i="7"/>
  <c r="AO8" i="7"/>
  <c r="BM8" i="7"/>
  <c r="BQ8" i="7"/>
  <c r="BJ8" i="7"/>
  <c r="BH8" i="7"/>
  <c r="BG8" i="7"/>
  <c r="BN10" i="7"/>
  <c r="BP10" i="7"/>
  <c r="BR10" i="7"/>
  <c r="BT10" i="7"/>
  <c r="BL10" i="7"/>
  <c r="BK10" i="7"/>
  <c r="BI10" i="7"/>
  <c r="C10" i="7"/>
  <c r="D10" i="7" s="1"/>
  <c r="AO10" i="7"/>
  <c r="BO10" i="7"/>
  <c r="BS10" i="7"/>
  <c r="BG10" i="7"/>
  <c r="BM10" i="7"/>
  <c r="BQ10" i="7"/>
  <c r="BU10" i="7"/>
  <c r="BJ10" i="7"/>
  <c r="BH10" i="7"/>
  <c r="E10" i="7"/>
  <c r="BN12" i="7"/>
  <c r="BQ12" i="7"/>
  <c r="BS12" i="7"/>
  <c r="BK12" i="7"/>
  <c r="C12" i="7"/>
  <c r="D12" i="7" s="1"/>
  <c r="AO12" i="7"/>
  <c r="BP12" i="7"/>
  <c r="BT12" i="7"/>
  <c r="BJ12" i="7"/>
  <c r="BH12" i="7"/>
  <c r="BG12" i="7"/>
  <c r="BM12" i="7"/>
  <c r="E12" i="7"/>
  <c r="BM14" i="7"/>
  <c r="BQ14" i="7"/>
  <c r="BT14" i="7"/>
  <c r="BK14" i="7"/>
  <c r="AO14" i="7"/>
  <c r="BP14" i="7"/>
  <c r="BG14" i="7"/>
  <c r="C14" i="7"/>
  <c r="D14" i="7" s="1"/>
  <c r="BN14" i="7"/>
  <c r="BJ14" i="7"/>
  <c r="BH14" i="7"/>
  <c r="E14" i="7"/>
  <c r="BS14" i="7"/>
  <c r="E16" i="7"/>
  <c r="AO16" i="7"/>
  <c r="BN16" i="7"/>
  <c r="BP16" i="7"/>
  <c r="BT16" i="7"/>
  <c r="BK16" i="7"/>
  <c r="BM16" i="7"/>
  <c r="BQ16" i="7"/>
  <c r="C16" i="7"/>
  <c r="D16" i="7" s="1"/>
  <c r="BS16" i="7"/>
  <c r="BJ16" i="7"/>
  <c r="BH16" i="7"/>
  <c r="BG16" i="7"/>
  <c r="BN18" i="7"/>
  <c r="BP18" i="7"/>
  <c r="BR18" i="7"/>
  <c r="BT18" i="7"/>
  <c r="BK18" i="7"/>
  <c r="BH18" i="7"/>
  <c r="AO18" i="7"/>
  <c r="BM18" i="7"/>
  <c r="BQ18" i="7"/>
  <c r="BU18" i="7"/>
  <c r="BL18" i="7"/>
  <c r="BG18" i="7"/>
  <c r="C18" i="7"/>
  <c r="D18" i="7" s="1"/>
  <c r="BO18" i="7"/>
  <c r="BS18" i="7"/>
  <c r="BJ18" i="7"/>
  <c r="BI18" i="7"/>
  <c r="E18" i="7"/>
  <c r="BM20" i="7"/>
  <c r="BQ20" i="7"/>
  <c r="BS20" i="7"/>
  <c r="BK20" i="7"/>
  <c r="BH20" i="7"/>
  <c r="AO20" i="7"/>
  <c r="BP20" i="7"/>
  <c r="BT20" i="7"/>
  <c r="C20" i="7"/>
  <c r="D20" i="7" s="1"/>
  <c r="BN20" i="7"/>
  <c r="BJ20" i="7"/>
  <c r="BG20" i="7"/>
  <c r="E20" i="7"/>
  <c r="BN22" i="7"/>
  <c r="BP22" i="7"/>
  <c r="BT22" i="7"/>
  <c r="BK22" i="7"/>
  <c r="BH22" i="7"/>
  <c r="E22" i="7"/>
  <c r="BS22" i="7"/>
  <c r="BG22" i="7"/>
  <c r="C22" i="7"/>
  <c r="D22" i="7" s="1"/>
  <c r="AO22" i="7"/>
  <c r="BM22" i="7"/>
  <c r="BQ22" i="7"/>
  <c r="BJ22" i="7"/>
  <c r="BN24" i="7"/>
  <c r="BP24" i="7"/>
  <c r="BR24" i="7"/>
  <c r="BT24" i="7"/>
  <c r="BL24" i="7"/>
  <c r="BK24" i="7"/>
  <c r="BI24" i="7"/>
  <c r="AO24" i="7"/>
  <c r="BO24" i="7"/>
  <c r="BS24" i="7"/>
  <c r="C24" i="7"/>
  <c r="D24" i="7" s="1"/>
  <c r="BM24" i="7"/>
  <c r="BQ24" i="7"/>
  <c r="BU24" i="7"/>
  <c r="BJ24" i="7"/>
  <c r="BH24" i="7"/>
  <c r="BG24" i="7"/>
  <c r="E24" i="7"/>
  <c r="BN26" i="7"/>
  <c r="BQ26" i="7"/>
  <c r="BS26" i="7"/>
  <c r="BK26" i="7"/>
  <c r="AO26" i="7"/>
  <c r="BP26" i="7"/>
  <c r="BT26" i="7"/>
  <c r="BG26" i="7"/>
  <c r="C26" i="7"/>
  <c r="D26" i="7" s="1"/>
  <c r="BJ26" i="7"/>
  <c r="BH26" i="7"/>
  <c r="BM26" i="7"/>
  <c r="E26" i="7"/>
  <c r="BM28" i="7"/>
  <c r="BQ28" i="7"/>
  <c r="BT28" i="7"/>
  <c r="BK28" i="7"/>
  <c r="AO28" i="7"/>
  <c r="BP28" i="7"/>
  <c r="C28" i="7"/>
  <c r="D28" i="7" s="1"/>
  <c r="BN28" i="7"/>
  <c r="BJ28" i="7"/>
  <c r="BH28" i="7"/>
  <c r="BG28" i="7"/>
  <c r="BS28" i="7"/>
  <c r="E28" i="7"/>
  <c r="E30" i="7"/>
  <c r="AO30" i="7"/>
  <c r="BN30" i="7"/>
  <c r="BP30" i="7"/>
  <c r="BT30" i="7"/>
  <c r="BK30" i="7"/>
  <c r="BM30" i="7"/>
  <c r="BQ30" i="7"/>
  <c r="BG30" i="7"/>
  <c r="C30" i="7"/>
  <c r="D30" i="7" s="1"/>
  <c r="BS30" i="7"/>
  <c r="BJ30" i="7"/>
  <c r="BH30" i="7"/>
  <c r="AO32" i="7"/>
  <c r="BN32" i="7"/>
  <c r="BP32" i="7"/>
  <c r="BR32" i="7"/>
  <c r="BT32" i="7"/>
  <c r="BK32" i="7"/>
  <c r="BH32" i="7"/>
  <c r="E32" i="7"/>
  <c r="BM32" i="7"/>
  <c r="BQ32" i="7"/>
  <c r="BU32" i="7"/>
  <c r="BL32" i="7"/>
  <c r="C32" i="7"/>
  <c r="D32" i="7" s="1"/>
  <c r="BO32" i="7"/>
  <c r="BS32" i="7"/>
  <c r="BJ32" i="7"/>
  <c r="BI32" i="7"/>
  <c r="BG32" i="7"/>
  <c r="BM5" i="5"/>
  <c r="BN5" i="5"/>
  <c r="BR5" i="5"/>
  <c r="BJ5" i="5"/>
  <c r="BH5" i="5"/>
  <c r="E5" i="5"/>
  <c r="AO5" i="5"/>
  <c r="BP5" i="5"/>
  <c r="BT5" i="5"/>
  <c r="BL5" i="5"/>
  <c r="BK5" i="5"/>
  <c r="BI5" i="5"/>
  <c r="C5" i="5"/>
  <c r="D5" i="5" s="1"/>
  <c r="BS5" i="5"/>
  <c r="BO5" i="5"/>
  <c r="BG5" i="5"/>
  <c r="BU5" i="5"/>
  <c r="BQ5" i="5"/>
  <c r="BN7" i="5"/>
  <c r="BQ7" i="5"/>
  <c r="BU7" i="5"/>
  <c r="BL7" i="5"/>
  <c r="BK7" i="5"/>
  <c r="BH7" i="5"/>
  <c r="BG7" i="5"/>
  <c r="E7" i="5"/>
  <c r="AO7" i="5"/>
  <c r="BO7" i="5"/>
  <c r="BM7" i="5"/>
  <c r="BS7" i="5"/>
  <c r="BJ7" i="5"/>
  <c r="BI7" i="5"/>
  <c r="C7" i="5"/>
  <c r="D7" i="5" s="1"/>
  <c r="BR7" i="5"/>
  <c r="BT7" i="5"/>
  <c r="BP7" i="5"/>
  <c r="BN9" i="5"/>
  <c r="BM9" i="5"/>
  <c r="BQ9" i="5"/>
  <c r="BK9" i="5"/>
  <c r="BH9" i="5"/>
  <c r="BG9" i="5"/>
  <c r="E9" i="5"/>
  <c r="AO9" i="5"/>
  <c r="BS9" i="5"/>
  <c r="BJ9" i="5"/>
  <c r="C9" i="5"/>
  <c r="D9" i="5" s="1"/>
  <c r="BT9" i="5"/>
  <c r="BP9" i="5"/>
  <c r="BN11" i="5"/>
  <c r="BM11" i="5"/>
  <c r="BQ11" i="5"/>
  <c r="BK11" i="5"/>
  <c r="BH11" i="5"/>
  <c r="BG11" i="5"/>
  <c r="E11" i="5"/>
  <c r="AO11" i="5"/>
  <c r="BS11" i="5"/>
  <c r="BJ11" i="5"/>
  <c r="C11" i="5"/>
  <c r="D11" i="5" s="1"/>
  <c r="BT11" i="5"/>
  <c r="BP11" i="5"/>
  <c r="BN13" i="5"/>
  <c r="BM13" i="5"/>
  <c r="BQ13" i="5"/>
  <c r="BU13" i="5"/>
  <c r="BH13" i="5"/>
  <c r="BG13" i="5"/>
  <c r="E13" i="5"/>
  <c r="AO13" i="5"/>
  <c r="BO13" i="5"/>
  <c r="BS13" i="5"/>
  <c r="BJ13" i="5"/>
  <c r="BI13" i="5"/>
  <c r="C13" i="5"/>
  <c r="D13" i="5" s="1"/>
  <c r="BK13" i="5"/>
  <c r="BR13" i="5"/>
  <c r="BL13" i="5"/>
  <c r="BT13" i="5"/>
  <c r="BP13" i="5"/>
  <c r="BN15" i="5"/>
  <c r="BM15" i="5"/>
  <c r="BQ15" i="5"/>
  <c r="BJ15" i="5"/>
  <c r="BH15" i="5"/>
  <c r="BG15" i="5"/>
  <c r="E15" i="5"/>
  <c r="AO15" i="5"/>
  <c r="BS15" i="5"/>
  <c r="BK15" i="5"/>
  <c r="C15" i="5"/>
  <c r="D15" i="5" s="1"/>
  <c r="BT15" i="5"/>
  <c r="BP15" i="5"/>
  <c r="BN17" i="5"/>
  <c r="BM17" i="5"/>
  <c r="BQ17" i="5"/>
  <c r="BJ17" i="5"/>
  <c r="BH17" i="5"/>
  <c r="BG17" i="5"/>
  <c r="E17" i="5"/>
  <c r="AO17" i="5"/>
  <c r="BS17" i="5"/>
  <c r="BK17" i="5"/>
  <c r="C17" i="5"/>
  <c r="D17" i="5" s="1"/>
  <c r="BT17" i="5"/>
  <c r="BP17" i="5"/>
  <c r="BN19" i="5"/>
  <c r="BM19" i="5"/>
  <c r="BQ19" i="5"/>
  <c r="BU19" i="5"/>
  <c r="BJ19" i="5"/>
  <c r="BG19" i="5"/>
  <c r="E19" i="5"/>
  <c r="AO19" i="5"/>
  <c r="BO19" i="5"/>
  <c r="BS19" i="5"/>
  <c r="BL19" i="5"/>
  <c r="BK19" i="5"/>
  <c r="BH19" i="5"/>
  <c r="C19" i="5"/>
  <c r="D19" i="5" s="1"/>
  <c r="BI19" i="5"/>
  <c r="BR19" i="5"/>
  <c r="BT19" i="5"/>
  <c r="BP19" i="5"/>
  <c r="BN21" i="5"/>
  <c r="BQ21" i="5"/>
  <c r="BK21" i="5"/>
  <c r="BH21" i="5"/>
  <c r="BG21" i="5"/>
  <c r="E21" i="5"/>
  <c r="AO21" i="5"/>
  <c r="BM21" i="5"/>
  <c r="BT21" i="5"/>
  <c r="BJ21" i="5"/>
  <c r="C21" i="5"/>
  <c r="D21" i="5" s="1"/>
  <c r="BS21" i="5"/>
  <c r="BP21" i="5"/>
  <c r="BM23" i="5"/>
  <c r="BN23" i="5"/>
  <c r="BK23" i="5"/>
  <c r="BH23" i="5"/>
  <c r="BG23" i="5"/>
  <c r="E23" i="5"/>
  <c r="AO23" i="5"/>
  <c r="BP23" i="5"/>
  <c r="BT23" i="5"/>
  <c r="BJ23" i="5"/>
  <c r="C23" i="5"/>
  <c r="D23" i="5" s="1"/>
  <c r="BS23" i="5"/>
  <c r="BQ23" i="5"/>
  <c r="BM25" i="5"/>
  <c r="BN25" i="5"/>
  <c r="BK25" i="5"/>
  <c r="BH25" i="5"/>
  <c r="BG25" i="5"/>
  <c r="E25" i="5"/>
  <c r="AO25" i="5"/>
  <c r="BP25" i="5"/>
  <c r="BT25" i="5"/>
  <c r="BJ25" i="5"/>
  <c r="C25" i="5"/>
  <c r="D25" i="5" s="1"/>
  <c r="BS25" i="5"/>
  <c r="BQ25" i="5"/>
  <c r="BM27" i="5"/>
  <c r="BN27" i="5"/>
  <c r="BR27" i="5"/>
  <c r="BH27" i="5"/>
  <c r="BG27" i="5"/>
  <c r="C27" i="5"/>
  <c r="D27" i="5" s="1"/>
  <c r="E27" i="5"/>
  <c r="AO27" i="5"/>
  <c r="BP27" i="5"/>
  <c r="BT27" i="5"/>
  <c r="BL27" i="5"/>
  <c r="BJ27" i="5"/>
  <c r="BI27" i="5"/>
  <c r="BK27" i="5"/>
  <c r="BS27" i="5"/>
  <c r="BO27" i="5"/>
  <c r="BU27" i="5"/>
  <c r="BQ27" i="5"/>
  <c r="BN29" i="5"/>
  <c r="BS29" i="5"/>
  <c r="BJ29" i="5"/>
  <c r="BH29" i="5"/>
  <c r="BG29" i="5"/>
  <c r="C29" i="5"/>
  <c r="D29" i="5" s="1"/>
  <c r="E29" i="5"/>
  <c r="AO29" i="5"/>
  <c r="BM29" i="5"/>
  <c r="BQ29" i="5"/>
  <c r="BK29" i="5"/>
  <c r="BT29" i="5"/>
  <c r="BP29" i="5"/>
  <c r="BN31" i="5"/>
  <c r="BS31" i="5"/>
  <c r="BJ31" i="5"/>
  <c r="BH31" i="5"/>
  <c r="BG31" i="5"/>
  <c r="C31" i="5"/>
  <c r="D31" i="5" s="1"/>
  <c r="E31" i="5"/>
  <c r="AO31" i="5"/>
  <c r="BM31" i="5"/>
  <c r="BQ31" i="5"/>
  <c r="BK31" i="5"/>
  <c r="BT31" i="5"/>
  <c r="BP31" i="5"/>
  <c r="BU4" i="8"/>
  <c r="BR4" i="8"/>
  <c r="BO4" i="8"/>
  <c r="BS4" i="8"/>
  <c r="BM4" i="8"/>
  <c r="BK4" i="8"/>
  <c r="BI4" i="8"/>
  <c r="BG4" i="8"/>
  <c r="T1" i="8"/>
  <c r="AB3" i="8" s="1"/>
  <c r="Z1" i="8"/>
  <c r="E4" i="8"/>
  <c r="BT4" i="8"/>
  <c r="BQ4" i="8"/>
  <c r="BN4" i="8"/>
  <c r="BP4" i="8"/>
  <c r="BL4" i="8"/>
  <c r="BJ4" i="8"/>
  <c r="BH4" i="8"/>
  <c r="C4" i="8"/>
  <c r="D4" i="8" s="1"/>
  <c r="AO4" i="8"/>
  <c r="BN30" i="8"/>
  <c r="BP30" i="8"/>
  <c r="BT30" i="8"/>
  <c r="BJ30" i="8"/>
  <c r="BH30" i="8"/>
  <c r="AO30" i="8"/>
  <c r="E30" i="8"/>
  <c r="BM30" i="8"/>
  <c r="BQ30" i="8"/>
  <c r="BS30" i="8"/>
  <c r="BK30" i="8"/>
  <c r="BG30" i="8"/>
  <c r="C30" i="8"/>
  <c r="D30" i="8" s="1"/>
  <c r="BM27" i="8"/>
  <c r="BO27" i="8"/>
  <c r="BQ27" i="8"/>
  <c r="BS27" i="8"/>
  <c r="BU27" i="8"/>
  <c r="BJ27" i="8"/>
  <c r="BH27" i="8"/>
  <c r="BG27" i="8"/>
  <c r="BN27" i="8"/>
  <c r="BP27" i="8"/>
  <c r="BR27" i="8"/>
  <c r="BT27" i="8"/>
  <c r="BL27" i="8"/>
  <c r="BK27" i="8"/>
  <c r="BI27" i="8"/>
  <c r="C27" i="8"/>
  <c r="D27" i="8" s="1"/>
  <c r="AO27" i="8"/>
  <c r="E27" i="8"/>
  <c r="BN22" i="8"/>
  <c r="BP22" i="8"/>
  <c r="BT22" i="8"/>
  <c r="BJ22" i="8"/>
  <c r="BH22" i="8"/>
  <c r="E22" i="8"/>
  <c r="BM22" i="8"/>
  <c r="BQ22" i="8"/>
  <c r="BS22" i="8"/>
  <c r="BK22" i="8"/>
  <c r="BG22" i="8"/>
  <c r="C22" i="8"/>
  <c r="D22" i="8" s="1"/>
  <c r="AO22" i="8"/>
  <c r="BN18" i="8"/>
  <c r="BP18" i="8"/>
  <c r="BT18" i="8"/>
  <c r="BJ18" i="8"/>
  <c r="BH18" i="8"/>
  <c r="AO18" i="8"/>
  <c r="E18" i="8"/>
  <c r="BM18" i="8"/>
  <c r="BQ18" i="8"/>
  <c r="BS18" i="8"/>
  <c r="BK18" i="8"/>
  <c r="BG18" i="8"/>
  <c r="C18" i="8"/>
  <c r="D18" i="8" s="1"/>
  <c r="BM15" i="8"/>
  <c r="BQ15" i="8"/>
  <c r="BS15" i="8"/>
  <c r="BJ15" i="8"/>
  <c r="BH15" i="8"/>
  <c r="BG15" i="8"/>
  <c r="AO15" i="8"/>
  <c r="BN15" i="8"/>
  <c r="BP15" i="8"/>
  <c r="BT15" i="8"/>
  <c r="BK15" i="8"/>
  <c r="C15" i="8"/>
  <c r="D15" i="8" s="1"/>
  <c r="E15" i="8"/>
  <c r="BM11" i="8"/>
  <c r="BO11" i="8"/>
  <c r="BQ11" i="8"/>
  <c r="BS11" i="8"/>
  <c r="BU11" i="8"/>
  <c r="BJ11" i="8"/>
  <c r="BH11" i="8"/>
  <c r="BG11" i="8"/>
  <c r="E11" i="8"/>
  <c r="BN11" i="8"/>
  <c r="BP11" i="8"/>
  <c r="BR11" i="8"/>
  <c r="BT11" i="8"/>
  <c r="BL11" i="8"/>
  <c r="BK11" i="8"/>
  <c r="BI11" i="8"/>
  <c r="C11" i="8"/>
  <c r="D11" i="8" s="1"/>
  <c r="AO11" i="8"/>
  <c r="BN6" i="8"/>
  <c r="BP6" i="8"/>
  <c r="BR6" i="8"/>
  <c r="BT6" i="8"/>
  <c r="BL6" i="8"/>
  <c r="BJ6" i="8"/>
  <c r="BH6" i="8"/>
  <c r="C6" i="8"/>
  <c r="D6" i="8" s="1"/>
  <c r="E6" i="8"/>
  <c r="BM6" i="8"/>
  <c r="BO6" i="8"/>
  <c r="BQ6" i="8"/>
  <c r="BS6" i="8"/>
  <c r="BU6" i="8"/>
  <c r="BK6" i="8"/>
  <c r="BI6" i="8"/>
  <c r="BG6" i="8"/>
  <c r="AO6" i="8"/>
  <c r="BN5" i="13"/>
  <c r="BP5" i="13"/>
  <c r="BR5" i="13"/>
  <c r="BT5" i="13"/>
  <c r="BO5" i="13"/>
  <c r="BS5" i="13"/>
  <c r="BL5" i="13"/>
  <c r="BK5" i="13"/>
  <c r="BI5" i="13"/>
  <c r="AO5" i="13"/>
  <c r="BM5" i="13"/>
  <c r="BQ5" i="13"/>
  <c r="BU5" i="13"/>
  <c r="BJ5" i="13"/>
  <c r="BH5" i="13"/>
  <c r="BG5" i="13"/>
  <c r="C5" i="13"/>
  <c r="D5" i="13" s="1"/>
  <c r="E5" i="13"/>
  <c r="BM7" i="13"/>
  <c r="BQ7" i="13"/>
  <c r="BS7" i="13"/>
  <c r="BN7" i="13"/>
  <c r="BP7" i="13"/>
  <c r="BT7" i="13"/>
  <c r="BK7" i="13"/>
  <c r="AO7" i="13"/>
  <c r="BJ7" i="13"/>
  <c r="BH7" i="13"/>
  <c r="BG7" i="13"/>
  <c r="C7" i="13"/>
  <c r="D7" i="13" s="1"/>
  <c r="E7" i="13"/>
  <c r="AO9" i="13"/>
  <c r="BM9" i="13"/>
  <c r="BQ9" i="13"/>
  <c r="BS9" i="13"/>
  <c r="BN9" i="13"/>
  <c r="BK9" i="13"/>
  <c r="BP9" i="13"/>
  <c r="BT9" i="13"/>
  <c r="BJ9" i="13"/>
  <c r="BH9" i="13"/>
  <c r="BG9" i="13"/>
  <c r="C9" i="13"/>
  <c r="D9" i="13" s="1"/>
  <c r="E9" i="13"/>
  <c r="E11" i="13"/>
  <c r="AO11" i="13"/>
  <c r="BM11" i="13"/>
  <c r="BQ11" i="13"/>
  <c r="BS11" i="13"/>
  <c r="BP11" i="13"/>
  <c r="BT11" i="13"/>
  <c r="BK11" i="13"/>
  <c r="C11" i="13"/>
  <c r="D11" i="13" s="1"/>
  <c r="BN11" i="13"/>
  <c r="BJ11" i="13"/>
  <c r="BH11" i="13"/>
  <c r="BG11" i="13"/>
  <c r="AO13" i="13"/>
  <c r="BN13" i="13"/>
  <c r="BP13" i="13"/>
  <c r="BR13" i="13"/>
  <c r="BT13" i="13"/>
  <c r="BO13" i="13"/>
  <c r="BS13" i="13"/>
  <c r="BL13" i="13"/>
  <c r="BK13" i="13"/>
  <c r="BI13" i="13"/>
  <c r="C13" i="13"/>
  <c r="D13" i="13" s="1"/>
  <c r="BM13" i="13"/>
  <c r="BQ13" i="13"/>
  <c r="BU13" i="13"/>
  <c r="BJ13" i="13"/>
  <c r="BH13" i="13"/>
  <c r="BG13" i="13"/>
  <c r="E13" i="13"/>
  <c r="BN15" i="13"/>
  <c r="BP15" i="13"/>
  <c r="BR15" i="13"/>
  <c r="BT15" i="13"/>
  <c r="BO15" i="13"/>
  <c r="BS15" i="13"/>
  <c r="BL15" i="13"/>
  <c r="BK15" i="13"/>
  <c r="BI15" i="13"/>
  <c r="C15" i="13"/>
  <c r="D15" i="13" s="1"/>
  <c r="AO15" i="13"/>
  <c r="BM15" i="13"/>
  <c r="BQ15" i="13"/>
  <c r="BU15" i="13"/>
  <c r="BJ15" i="13"/>
  <c r="BH15" i="13"/>
  <c r="BG15" i="13"/>
  <c r="E15" i="13"/>
  <c r="E17" i="13"/>
  <c r="BN17" i="13"/>
  <c r="BP17" i="13"/>
  <c r="BT17" i="13"/>
  <c r="BM17" i="13"/>
  <c r="BQ17" i="13"/>
  <c r="BK17" i="13"/>
  <c r="C17" i="13"/>
  <c r="D17" i="13" s="1"/>
  <c r="AO17" i="13"/>
  <c r="BS17" i="13"/>
  <c r="BJ17" i="13"/>
  <c r="BH17" i="13"/>
  <c r="BG17" i="13"/>
  <c r="BN19" i="13"/>
  <c r="BP19" i="13"/>
  <c r="BR19" i="13"/>
  <c r="BT19" i="13"/>
  <c r="BO19" i="13"/>
  <c r="BS19" i="13"/>
  <c r="BL19" i="13"/>
  <c r="BK19" i="13"/>
  <c r="BI19" i="13"/>
  <c r="C19" i="13"/>
  <c r="D19" i="13" s="1"/>
  <c r="AO19" i="13"/>
  <c r="BM19" i="13"/>
  <c r="BQ19" i="13"/>
  <c r="BU19" i="13"/>
  <c r="BJ19" i="13"/>
  <c r="BH19" i="13"/>
  <c r="BG19" i="13"/>
  <c r="E19" i="13"/>
  <c r="BN21" i="13"/>
  <c r="BP21" i="13"/>
  <c r="BT21" i="13"/>
  <c r="BM21" i="13"/>
  <c r="BS21" i="13"/>
  <c r="BK21" i="13"/>
  <c r="C21" i="13"/>
  <c r="D21" i="13" s="1"/>
  <c r="AO21" i="13"/>
  <c r="BQ21" i="13"/>
  <c r="BJ21" i="13"/>
  <c r="BH21" i="13"/>
  <c r="BG21" i="13"/>
  <c r="E21" i="13"/>
  <c r="AO23" i="13"/>
  <c r="BM23" i="13"/>
  <c r="BQ23" i="13"/>
  <c r="BS23" i="13"/>
  <c r="BN23" i="13"/>
  <c r="BK23" i="13"/>
  <c r="C23" i="13"/>
  <c r="D23" i="13" s="1"/>
  <c r="BP23" i="13"/>
  <c r="BT23" i="13"/>
  <c r="BJ23" i="13"/>
  <c r="BH23" i="13"/>
  <c r="BG23" i="13"/>
  <c r="E23" i="13"/>
  <c r="E25" i="13"/>
  <c r="BM25" i="13"/>
  <c r="BQ25" i="13"/>
  <c r="BS25" i="13"/>
  <c r="AO25" i="13"/>
  <c r="BP25" i="13"/>
  <c r="BT25" i="13"/>
  <c r="BK25" i="13"/>
  <c r="C25" i="13"/>
  <c r="D25" i="13" s="1"/>
  <c r="BN25" i="13"/>
  <c r="BJ25" i="13"/>
  <c r="BH25" i="13"/>
  <c r="BG25" i="13"/>
  <c r="AO27" i="13"/>
  <c r="BN27" i="13"/>
  <c r="BP27" i="13"/>
  <c r="BR27" i="13"/>
  <c r="BT27" i="13"/>
  <c r="BO27" i="13"/>
  <c r="BS27" i="13"/>
  <c r="BL27" i="13"/>
  <c r="BK27" i="13"/>
  <c r="BI27" i="13"/>
  <c r="C27" i="13"/>
  <c r="D27" i="13" s="1"/>
  <c r="BM27" i="13"/>
  <c r="BQ27" i="13"/>
  <c r="BU27" i="13"/>
  <c r="BJ27" i="13"/>
  <c r="BH27" i="13"/>
  <c r="BG27" i="13"/>
  <c r="E27" i="13"/>
  <c r="AO29" i="13"/>
  <c r="BM29" i="13"/>
  <c r="BQ29" i="13"/>
  <c r="BS29" i="13"/>
  <c r="BN29" i="13"/>
  <c r="BK29" i="13"/>
  <c r="C29" i="13"/>
  <c r="D29" i="13" s="1"/>
  <c r="BP29" i="13"/>
  <c r="BT29" i="13"/>
  <c r="BJ29" i="13"/>
  <c r="BH29" i="13"/>
  <c r="BG29" i="13"/>
  <c r="E29" i="13"/>
  <c r="BM31" i="13"/>
  <c r="BO31" i="13"/>
  <c r="BQ31" i="13"/>
  <c r="BS31" i="13"/>
  <c r="BU31" i="13"/>
  <c r="AO31" i="13"/>
  <c r="BP31" i="13"/>
  <c r="BT31" i="13"/>
  <c r="BL31" i="13"/>
  <c r="BK31" i="13"/>
  <c r="BI31" i="13"/>
  <c r="C31" i="13"/>
  <c r="D31" i="13" s="1"/>
  <c r="E31" i="13"/>
  <c r="BN31" i="13"/>
  <c r="BR31" i="13"/>
  <c r="BJ31" i="13"/>
  <c r="BH31" i="13"/>
  <c r="BG31" i="13"/>
  <c r="BM33" i="13"/>
  <c r="BO33" i="13"/>
  <c r="BQ33" i="13"/>
  <c r="BS33" i="13"/>
  <c r="BU33" i="13"/>
  <c r="AO33" i="13"/>
  <c r="BN33" i="13"/>
  <c r="BR33" i="13"/>
  <c r="BL33" i="13"/>
  <c r="BK33" i="13"/>
  <c r="BI33" i="13"/>
  <c r="C33" i="13"/>
  <c r="D33" i="13" s="1"/>
  <c r="E33" i="13"/>
  <c r="BP33" i="13"/>
  <c r="BT33" i="13"/>
  <c r="BJ33" i="13"/>
  <c r="BH33" i="13"/>
  <c r="BG33" i="13"/>
  <c r="AO5" i="7"/>
  <c r="BN5" i="7"/>
  <c r="BQ5" i="7"/>
  <c r="BS5" i="7"/>
  <c r="BK5" i="7"/>
  <c r="BG5" i="7"/>
  <c r="BJ5" i="7"/>
  <c r="BH5" i="7"/>
  <c r="BP5" i="7"/>
  <c r="BT5" i="7"/>
  <c r="C5" i="7"/>
  <c r="D5" i="7" s="1"/>
  <c r="BM5" i="7"/>
  <c r="E5" i="7"/>
  <c r="AO7" i="7"/>
  <c r="BM7" i="7"/>
  <c r="BQ7" i="7"/>
  <c r="BT7" i="7"/>
  <c r="BK7" i="7"/>
  <c r="BG7" i="7"/>
  <c r="BN7" i="7"/>
  <c r="BJ7" i="7"/>
  <c r="BH7" i="7"/>
  <c r="C7" i="7"/>
  <c r="D7" i="7" s="1"/>
  <c r="BP7" i="7"/>
  <c r="BS7" i="7"/>
  <c r="E7" i="7"/>
  <c r="BN9" i="7"/>
  <c r="BP9" i="7"/>
  <c r="BT9" i="7"/>
  <c r="BK9" i="7"/>
  <c r="BG9" i="7"/>
  <c r="E9" i="7"/>
  <c r="BS9" i="7"/>
  <c r="BJ9" i="7"/>
  <c r="BH9" i="7"/>
  <c r="AO9" i="7"/>
  <c r="BM9" i="7"/>
  <c r="BQ9" i="7"/>
  <c r="C9" i="7"/>
  <c r="D9" i="7" s="1"/>
  <c r="AO11" i="7"/>
  <c r="BN11" i="7"/>
  <c r="BP11" i="7"/>
  <c r="BR11" i="7"/>
  <c r="BT11" i="7"/>
  <c r="BK11" i="7"/>
  <c r="BI11" i="7"/>
  <c r="BG11" i="7"/>
  <c r="BO11" i="7"/>
  <c r="BS11" i="7"/>
  <c r="BL11" i="7"/>
  <c r="BJ11" i="7"/>
  <c r="BH11" i="7"/>
  <c r="C11" i="7"/>
  <c r="D11" i="7" s="1"/>
  <c r="BM11" i="7"/>
  <c r="BQ11" i="7"/>
  <c r="BU11" i="7"/>
  <c r="E11" i="7"/>
  <c r="AO13" i="7"/>
  <c r="BM13" i="7"/>
  <c r="BQ13" i="7"/>
  <c r="BS13" i="7"/>
  <c r="BK13" i="7"/>
  <c r="BG13" i="7"/>
  <c r="BN13" i="7"/>
  <c r="BJ13" i="7"/>
  <c r="BH13" i="7"/>
  <c r="BP13" i="7"/>
  <c r="BT13" i="7"/>
  <c r="C13" i="7"/>
  <c r="D13" i="7" s="1"/>
  <c r="E13" i="7"/>
  <c r="E15" i="7"/>
  <c r="AO15" i="7"/>
  <c r="BN15" i="7"/>
  <c r="BP15" i="7"/>
  <c r="BT15" i="7"/>
  <c r="BK15" i="7"/>
  <c r="BG15" i="7"/>
  <c r="BM15" i="7"/>
  <c r="BQ15" i="7"/>
  <c r="BJ15" i="7"/>
  <c r="BH15" i="7"/>
  <c r="BS15" i="7"/>
  <c r="C15" i="7"/>
  <c r="D15" i="7" s="1"/>
  <c r="AO17" i="7"/>
  <c r="BN17" i="7"/>
  <c r="BP17" i="7"/>
  <c r="BR17" i="7"/>
  <c r="BT17" i="7"/>
  <c r="BL17" i="7"/>
  <c r="BK17" i="7"/>
  <c r="BH17" i="7"/>
  <c r="BG17" i="7"/>
  <c r="BM17" i="7"/>
  <c r="BQ17" i="7"/>
  <c r="BU17" i="7"/>
  <c r="BJ17" i="7"/>
  <c r="BI17" i="7"/>
  <c r="BO17" i="7"/>
  <c r="BS17" i="7"/>
  <c r="C17" i="7"/>
  <c r="D17" i="7" s="1"/>
  <c r="E17" i="7"/>
  <c r="AO19" i="7"/>
  <c r="BN19" i="7"/>
  <c r="BQ19" i="7"/>
  <c r="BS19" i="7"/>
  <c r="BK19" i="7"/>
  <c r="BH19" i="7"/>
  <c r="BG19" i="7"/>
  <c r="BJ19" i="7"/>
  <c r="BP19" i="7"/>
  <c r="BT19" i="7"/>
  <c r="C19" i="7"/>
  <c r="D19" i="7" s="1"/>
  <c r="E19" i="7"/>
  <c r="BM19" i="7"/>
  <c r="AO21" i="7"/>
  <c r="BM21" i="7"/>
  <c r="BQ21" i="7"/>
  <c r="BT21" i="7"/>
  <c r="BK21" i="7"/>
  <c r="BH21" i="7"/>
  <c r="BG21" i="7"/>
  <c r="BN21" i="7"/>
  <c r="BJ21" i="7"/>
  <c r="BP21" i="7"/>
  <c r="C21" i="7"/>
  <c r="D21" i="7" s="1"/>
  <c r="BS21" i="7"/>
  <c r="E21" i="7"/>
  <c r="BN23" i="7"/>
  <c r="BP23" i="7"/>
  <c r="BT23" i="7"/>
  <c r="BK23" i="7"/>
  <c r="BH23" i="7"/>
  <c r="BG23" i="7"/>
  <c r="E23" i="7"/>
  <c r="BS23" i="7"/>
  <c r="BJ23" i="7"/>
  <c r="AO23" i="7"/>
  <c r="BM23" i="7"/>
  <c r="BQ23" i="7"/>
  <c r="C23" i="7"/>
  <c r="D23" i="7" s="1"/>
  <c r="AO25" i="7"/>
  <c r="BN25" i="7"/>
  <c r="BP25" i="7"/>
  <c r="BR25" i="7"/>
  <c r="BT25" i="7"/>
  <c r="BK25" i="7"/>
  <c r="BI25" i="7"/>
  <c r="BG25" i="7"/>
  <c r="BO25" i="7"/>
  <c r="BS25" i="7"/>
  <c r="BL25" i="7"/>
  <c r="BJ25" i="7"/>
  <c r="BH25" i="7"/>
  <c r="BM25" i="7"/>
  <c r="BQ25" i="7"/>
  <c r="BU25" i="7"/>
  <c r="C25" i="7"/>
  <c r="D25" i="7" s="1"/>
  <c r="E25" i="7"/>
  <c r="AO27" i="7"/>
  <c r="BM27" i="7"/>
  <c r="BQ27" i="7"/>
  <c r="BS27" i="7"/>
  <c r="BK27" i="7"/>
  <c r="BG27" i="7"/>
  <c r="BN27" i="7"/>
  <c r="BJ27" i="7"/>
  <c r="BH27" i="7"/>
  <c r="BP27" i="7"/>
  <c r="BT27" i="7"/>
  <c r="C27" i="7"/>
  <c r="D27" i="7" s="1"/>
  <c r="E27" i="7"/>
  <c r="E29" i="7"/>
  <c r="AO29" i="7"/>
  <c r="BN29" i="7"/>
  <c r="BP29" i="7"/>
  <c r="BT29" i="7"/>
  <c r="BK29" i="7"/>
  <c r="BG29" i="7"/>
  <c r="BM29" i="7"/>
  <c r="BQ29" i="7"/>
  <c r="BJ29" i="7"/>
  <c r="BH29" i="7"/>
  <c r="BS29" i="7"/>
  <c r="C29" i="7"/>
  <c r="D29" i="7" s="1"/>
  <c r="AO31" i="7"/>
  <c r="BN31" i="7"/>
  <c r="BP31" i="7"/>
  <c r="BR31" i="7"/>
  <c r="BT31" i="7"/>
  <c r="BL31" i="7"/>
  <c r="BK31" i="7"/>
  <c r="BH31" i="7"/>
  <c r="BG31" i="7"/>
  <c r="BM31" i="7"/>
  <c r="BQ31" i="7"/>
  <c r="BU31" i="7"/>
  <c r="BJ31" i="7"/>
  <c r="BI31" i="7"/>
  <c r="BO31" i="7"/>
  <c r="BS31" i="7"/>
  <c r="C31" i="7"/>
  <c r="D31" i="7" s="1"/>
  <c r="E31" i="7"/>
  <c r="BT4" i="5"/>
  <c r="E4" i="5"/>
  <c r="AO4" i="5"/>
  <c r="BR4" i="5"/>
  <c r="BS4" i="5"/>
  <c r="BK4" i="5"/>
  <c r="BH4" i="5"/>
  <c r="BG4" i="5"/>
  <c r="BU4" i="5"/>
  <c r="BO4" i="5"/>
  <c r="BM4" i="5"/>
  <c r="BJ4" i="5"/>
  <c r="BI4" i="5"/>
  <c r="T1" i="5"/>
  <c r="AB3" i="5" s="1"/>
  <c r="C4" i="5"/>
  <c r="D4" i="5" s="1"/>
  <c r="Z1" i="5"/>
  <c r="BL4" i="5"/>
  <c r="BN4" i="5"/>
  <c r="BP4" i="5"/>
  <c r="BQ4" i="5"/>
  <c r="BN6" i="5"/>
  <c r="E6" i="5"/>
  <c r="AO6" i="5"/>
  <c r="BM6" i="5"/>
  <c r="BQ6" i="5"/>
  <c r="BJ6" i="5"/>
  <c r="BH6" i="5"/>
  <c r="BO6" i="5"/>
  <c r="BS6" i="5"/>
  <c r="BI6" i="5"/>
  <c r="BG6" i="5"/>
  <c r="C6" i="5"/>
  <c r="D6" i="5" s="1"/>
  <c r="BL6" i="5"/>
  <c r="BT6" i="5"/>
  <c r="BP6" i="5"/>
  <c r="BK6" i="5"/>
  <c r="BR6" i="5"/>
  <c r="BN8" i="5"/>
  <c r="E8" i="5"/>
  <c r="AO8" i="5"/>
  <c r="BM8" i="5"/>
  <c r="BQ8" i="5"/>
  <c r="BK8" i="5"/>
  <c r="BH8" i="5"/>
  <c r="BS8" i="5"/>
  <c r="BJ8" i="5"/>
  <c r="BG8" i="5"/>
  <c r="C8" i="5"/>
  <c r="D8" i="5" s="1"/>
  <c r="BT8" i="5"/>
  <c r="BP8" i="5"/>
  <c r="BN10" i="5"/>
  <c r="E10" i="5"/>
  <c r="AO10" i="5"/>
  <c r="BM10" i="5"/>
  <c r="BQ10" i="5"/>
  <c r="BK10" i="5"/>
  <c r="BH10" i="5"/>
  <c r="BS10" i="5"/>
  <c r="BJ10" i="5"/>
  <c r="BG10" i="5"/>
  <c r="C10" i="5"/>
  <c r="D10" i="5" s="1"/>
  <c r="BT10" i="5"/>
  <c r="BP10" i="5"/>
  <c r="BN12" i="5"/>
  <c r="E12" i="5"/>
  <c r="AO12" i="5"/>
  <c r="BM12" i="5"/>
  <c r="BQ12" i="5"/>
  <c r="BU12" i="5"/>
  <c r="BL12" i="5"/>
  <c r="BK12" i="5"/>
  <c r="BO12" i="5"/>
  <c r="BS12" i="5"/>
  <c r="BJ12" i="5"/>
  <c r="BI12" i="5"/>
  <c r="BG12" i="5"/>
  <c r="C12" i="5"/>
  <c r="D12" i="5" s="1"/>
  <c r="BT12" i="5"/>
  <c r="BP12" i="5"/>
  <c r="BH12" i="5"/>
  <c r="BR12" i="5"/>
  <c r="BN14" i="5"/>
  <c r="E14" i="5"/>
  <c r="AO14" i="5"/>
  <c r="BQ14" i="5"/>
  <c r="BJ14" i="5"/>
  <c r="BH14" i="5"/>
  <c r="BM14" i="5"/>
  <c r="BS14" i="5"/>
  <c r="BK14" i="5"/>
  <c r="BG14" i="5"/>
  <c r="C14" i="5"/>
  <c r="D14" i="5" s="1"/>
  <c r="BT14" i="5"/>
  <c r="BP14" i="5"/>
  <c r="BN16" i="5"/>
  <c r="E16" i="5"/>
  <c r="AO16" i="5"/>
  <c r="BM16" i="5"/>
  <c r="BQ16" i="5"/>
  <c r="BJ16" i="5"/>
  <c r="BH16" i="5"/>
  <c r="BS16" i="5"/>
  <c r="BK16" i="5"/>
  <c r="BG16" i="5"/>
  <c r="C16" i="5"/>
  <c r="D16" i="5" s="1"/>
  <c r="BT16" i="5"/>
  <c r="BP16" i="5"/>
  <c r="BN18" i="5"/>
  <c r="E18" i="5"/>
  <c r="AO18" i="5"/>
  <c r="BM18" i="5"/>
  <c r="BQ18" i="5"/>
  <c r="BJ18" i="5"/>
  <c r="BH18" i="5"/>
  <c r="C18" i="5"/>
  <c r="D18" i="5" s="1"/>
  <c r="BS18" i="5"/>
  <c r="BK18" i="5"/>
  <c r="BG18" i="5"/>
  <c r="BT18" i="5"/>
  <c r="BP18" i="5"/>
  <c r="BN20" i="5"/>
  <c r="E20" i="5"/>
  <c r="AO20" i="5"/>
  <c r="BM20" i="5"/>
  <c r="BQ20" i="5"/>
  <c r="BU20" i="5"/>
  <c r="BL20" i="5"/>
  <c r="BJ20" i="5"/>
  <c r="BH20" i="5"/>
  <c r="C20" i="5"/>
  <c r="D20" i="5" s="1"/>
  <c r="BO20" i="5"/>
  <c r="BS20" i="5"/>
  <c r="BI20" i="5"/>
  <c r="BG20" i="5"/>
  <c r="BT20" i="5"/>
  <c r="BP20" i="5"/>
  <c r="BK20" i="5"/>
  <c r="BR20" i="5"/>
  <c r="BM22" i="5"/>
  <c r="E22" i="5"/>
  <c r="AO22" i="5"/>
  <c r="BP22" i="5"/>
  <c r="BT22" i="5"/>
  <c r="BK22" i="5"/>
  <c r="BH22" i="5"/>
  <c r="C22" i="5"/>
  <c r="D22" i="5" s="1"/>
  <c r="BN22" i="5"/>
  <c r="BJ22" i="5"/>
  <c r="BG22" i="5"/>
  <c r="BS22" i="5"/>
  <c r="BQ22" i="5"/>
  <c r="BM24" i="5"/>
  <c r="E24" i="5"/>
  <c r="AO24" i="5"/>
  <c r="BP24" i="5"/>
  <c r="BT24" i="5"/>
  <c r="BK24" i="5"/>
  <c r="BH24" i="5"/>
  <c r="C24" i="5"/>
  <c r="D24" i="5" s="1"/>
  <c r="BN24" i="5"/>
  <c r="BJ24" i="5"/>
  <c r="BG24" i="5"/>
  <c r="BS24" i="5"/>
  <c r="BQ24" i="5"/>
  <c r="BM26" i="5"/>
  <c r="E26" i="5"/>
  <c r="AO26" i="5"/>
  <c r="BP26" i="5"/>
  <c r="BT26" i="5"/>
  <c r="BK26" i="5"/>
  <c r="BH26" i="5"/>
  <c r="BN26" i="5"/>
  <c r="BR26" i="5"/>
  <c r="BJ26" i="5"/>
  <c r="BI26" i="5"/>
  <c r="BG26" i="5"/>
  <c r="C26" i="5"/>
  <c r="D26" i="5" s="1"/>
  <c r="BS26" i="5"/>
  <c r="BO26" i="5"/>
  <c r="BL26" i="5"/>
  <c r="BU26" i="5"/>
  <c r="BQ26" i="5"/>
  <c r="E28" i="5"/>
  <c r="AO28" i="5"/>
  <c r="BN28" i="5"/>
  <c r="BP28" i="5"/>
  <c r="BT28" i="5"/>
  <c r="BJ28" i="5"/>
  <c r="BH28" i="5"/>
  <c r="C28" i="5"/>
  <c r="D28" i="5" s="1"/>
  <c r="BK28" i="5"/>
  <c r="BG28" i="5"/>
  <c r="BS28" i="5"/>
  <c r="BM28" i="5"/>
  <c r="BQ28" i="5"/>
  <c r="BN30" i="5"/>
  <c r="E30" i="5"/>
  <c r="AO30" i="5"/>
  <c r="BS30" i="5"/>
  <c r="BJ30" i="5"/>
  <c r="BH30" i="5"/>
  <c r="C30" i="5"/>
  <c r="D30" i="5" s="1"/>
  <c r="BM30" i="5"/>
  <c r="BQ30" i="5"/>
  <c r="BK30" i="5"/>
  <c r="BG30" i="5"/>
  <c r="BT30" i="5"/>
  <c r="BP30" i="5"/>
  <c r="BN32" i="5"/>
  <c r="E32" i="5"/>
  <c r="AO32" i="5"/>
  <c r="BS32" i="5"/>
  <c r="BJ32" i="5"/>
  <c r="BH32" i="5"/>
  <c r="C32" i="5"/>
  <c r="D32" i="5" s="1"/>
  <c r="BM32" i="5"/>
  <c r="BQ32" i="5"/>
  <c r="BK32" i="5"/>
  <c r="BG32" i="5"/>
  <c r="BT32" i="5"/>
  <c r="BP32" i="5"/>
  <c r="E17" i="10"/>
  <c r="BM17" i="10"/>
  <c r="BO17" i="10"/>
  <c r="BQ17" i="10"/>
  <c r="BS17" i="10"/>
  <c r="BU17" i="10"/>
  <c r="BL17" i="10"/>
  <c r="BJ17" i="10"/>
  <c r="BH17" i="10"/>
  <c r="BG17" i="10"/>
  <c r="C17" i="10"/>
  <c r="D17" i="10" s="1"/>
  <c r="AO17" i="10"/>
  <c r="BN17" i="10"/>
  <c r="BP17" i="10"/>
  <c r="BR17" i="10"/>
  <c r="BT17" i="10"/>
  <c r="BK17" i="10"/>
  <c r="BI17" i="10"/>
  <c r="BN12" i="10"/>
  <c r="BP12" i="10"/>
  <c r="BR12" i="10"/>
  <c r="BT12" i="10"/>
  <c r="BJ12" i="10"/>
  <c r="BH12" i="10"/>
  <c r="C12" i="10"/>
  <c r="D12" i="10" s="1"/>
  <c r="BM12" i="10"/>
  <c r="BO12" i="10"/>
  <c r="BQ12" i="10"/>
  <c r="BS12" i="10"/>
  <c r="BU12" i="10"/>
  <c r="BL12" i="10"/>
  <c r="BK12" i="10"/>
  <c r="BI12" i="10"/>
  <c r="BG12" i="10"/>
  <c r="AO12" i="10"/>
  <c r="E12" i="10"/>
  <c r="BN8" i="10"/>
  <c r="BP8" i="10"/>
  <c r="BT8" i="10"/>
  <c r="BJ8" i="10"/>
  <c r="BH8" i="10"/>
  <c r="C8" i="10"/>
  <c r="D8" i="10" s="1"/>
  <c r="BM8" i="10"/>
  <c r="BQ8" i="10"/>
  <c r="BS8" i="10"/>
  <c r="BK8" i="10"/>
  <c r="BG8" i="10"/>
  <c r="AO8" i="10"/>
  <c r="E8" i="10"/>
  <c r="BN5" i="10"/>
  <c r="BP5" i="10"/>
  <c r="BR5" i="10"/>
  <c r="BT5" i="10"/>
  <c r="BL5" i="10"/>
  <c r="BJ5" i="10"/>
  <c r="BH5" i="10"/>
  <c r="BG5" i="10"/>
  <c r="C5" i="10"/>
  <c r="D5" i="10" s="1"/>
  <c r="BM5" i="10"/>
  <c r="BO5" i="10"/>
  <c r="BQ5" i="10"/>
  <c r="BS5" i="10"/>
  <c r="BU5" i="10"/>
  <c r="BK5" i="10"/>
  <c r="BI5" i="10"/>
  <c r="AO5" i="10"/>
  <c r="E5" i="10"/>
  <c r="E10" i="10"/>
  <c r="BN10" i="10"/>
  <c r="BP10" i="10"/>
  <c r="BR10" i="10"/>
  <c r="BT10" i="10"/>
  <c r="BJ10" i="10"/>
  <c r="BH10" i="10"/>
  <c r="C10" i="10"/>
  <c r="D10" i="10" s="1"/>
  <c r="BM10" i="10"/>
  <c r="BO10" i="10"/>
  <c r="BQ10" i="10"/>
  <c r="BS10" i="10"/>
  <c r="BU10" i="10"/>
  <c r="BL10" i="10"/>
  <c r="BK10" i="10"/>
  <c r="BI10" i="10"/>
  <c r="BG10" i="10"/>
  <c r="AO10" i="10"/>
  <c r="E14" i="10"/>
  <c r="BM14" i="10"/>
  <c r="BQ14" i="10"/>
  <c r="BS14" i="10"/>
  <c r="BJ14" i="10"/>
  <c r="BH14" i="10"/>
  <c r="C14" i="10"/>
  <c r="D14" i="10" s="1"/>
  <c r="AO14" i="10"/>
  <c r="BN14" i="10"/>
  <c r="BP14" i="10"/>
  <c r="BT14" i="10"/>
  <c r="BK14" i="10"/>
  <c r="BG14" i="10"/>
  <c r="BM19" i="10"/>
  <c r="BO19" i="10"/>
  <c r="BQ19" i="10"/>
  <c r="BS19" i="10"/>
  <c r="BU19" i="10"/>
  <c r="BL19" i="10"/>
  <c r="BJ19" i="10"/>
  <c r="BH19" i="10"/>
  <c r="BG19" i="10"/>
  <c r="C19" i="10"/>
  <c r="D19" i="10" s="1"/>
  <c r="AO19" i="10"/>
  <c r="E19" i="10"/>
  <c r="BN19" i="10"/>
  <c r="BP19" i="10"/>
  <c r="BR19" i="10"/>
  <c r="BT19" i="10"/>
  <c r="BK19" i="10"/>
  <c r="BI19" i="10"/>
  <c r="BM25" i="10"/>
  <c r="BO25" i="10"/>
  <c r="BQ25" i="10"/>
  <c r="BS25" i="10"/>
  <c r="BU25" i="10"/>
  <c r="BL25" i="10"/>
  <c r="BJ25" i="10"/>
  <c r="BH25" i="10"/>
  <c r="BG25" i="10"/>
  <c r="C25" i="10"/>
  <c r="D25" i="10" s="1"/>
  <c r="E25" i="10"/>
  <c r="BN25" i="10"/>
  <c r="BP25" i="10"/>
  <c r="BR25" i="10"/>
  <c r="BT25" i="10"/>
  <c r="BK25" i="10"/>
  <c r="BI25" i="10"/>
  <c r="AO25" i="10"/>
  <c r="E5" i="12"/>
  <c r="BM5" i="12"/>
  <c r="BO5" i="12"/>
  <c r="BQ5" i="12"/>
  <c r="BS5" i="12"/>
  <c r="BU5" i="12"/>
  <c r="BL5" i="12"/>
  <c r="BJ5" i="12"/>
  <c r="BN5" i="12"/>
  <c r="BR5" i="12"/>
  <c r="BK5" i="12"/>
  <c r="BI5" i="12"/>
  <c r="C5" i="12"/>
  <c r="D5" i="12" s="1"/>
  <c r="BP5" i="12"/>
  <c r="BT5" i="12"/>
  <c r="BH5" i="12"/>
  <c r="BG5" i="12"/>
  <c r="AO5" i="12"/>
  <c r="E8" i="12"/>
  <c r="BN8" i="12"/>
  <c r="BP8" i="12"/>
  <c r="BT8" i="12"/>
  <c r="BJ8" i="12"/>
  <c r="BS8" i="12"/>
  <c r="BG8" i="12"/>
  <c r="AO8" i="12"/>
  <c r="BM8" i="12"/>
  <c r="BQ8" i="12"/>
  <c r="BK8" i="12"/>
  <c r="BH8" i="12"/>
  <c r="C8" i="12"/>
  <c r="D8" i="12" s="1"/>
  <c r="BN10" i="12"/>
  <c r="BP10" i="12"/>
  <c r="BR10" i="12"/>
  <c r="BT10" i="12"/>
  <c r="BJ10" i="12"/>
  <c r="BM10" i="12"/>
  <c r="BQ10" i="12"/>
  <c r="BU10" i="12"/>
  <c r="BI10" i="12"/>
  <c r="BG10" i="12"/>
  <c r="BO10" i="12"/>
  <c r="BS10" i="12"/>
  <c r="BL10" i="12"/>
  <c r="BK10" i="12"/>
  <c r="BH10" i="12"/>
  <c r="C10" i="12"/>
  <c r="D10" i="12" s="1"/>
  <c r="AO10" i="12"/>
  <c r="E10" i="12"/>
  <c r="BN14" i="12"/>
  <c r="BP14" i="12"/>
  <c r="BT14" i="12"/>
  <c r="BJ14" i="12"/>
  <c r="BM14" i="12"/>
  <c r="BQ14" i="12"/>
  <c r="BG14" i="12"/>
  <c r="E14" i="12"/>
  <c r="BS14" i="12"/>
  <c r="BK14" i="12"/>
  <c r="BH14" i="12"/>
  <c r="C14" i="12"/>
  <c r="D14" i="12" s="1"/>
  <c r="AO14" i="12"/>
  <c r="E18" i="12"/>
  <c r="BN18" i="12"/>
  <c r="BP18" i="12"/>
  <c r="BT18" i="12"/>
  <c r="BM18" i="12"/>
  <c r="BQ18" i="12"/>
  <c r="BK18" i="12"/>
  <c r="BG18" i="12"/>
  <c r="C18" i="12"/>
  <c r="D18" i="12" s="1"/>
  <c r="AO18" i="12"/>
  <c r="BS18" i="12"/>
  <c r="BJ18" i="12"/>
  <c r="BH18" i="12"/>
  <c r="BM23" i="12"/>
  <c r="BO23" i="12"/>
  <c r="BQ23" i="12"/>
  <c r="BS23" i="12"/>
  <c r="BU23" i="12"/>
  <c r="BL23" i="12"/>
  <c r="E23" i="12"/>
  <c r="BP23" i="12"/>
  <c r="BT23" i="12"/>
  <c r="BK23" i="12"/>
  <c r="BI23" i="12"/>
  <c r="BN23" i="12"/>
  <c r="BR23" i="12"/>
  <c r="BJ23" i="12"/>
  <c r="BH23" i="12"/>
  <c r="BG23" i="12"/>
  <c r="C23" i="12"/>
  <c r="D23" i="12" s="1"/>
  <c r="AO23" i="12"/>
  <c r="E27" i="12"/>
  <c r="BM27" i="12"/>
  <c r="BQ27" i="12"/>
  <c r="BS27" i="12"/>
  <c r="BP27" i="12"/>
  <c r="BT27" i="12"/>
  <c r="BK27" i="12"/>
  <c r="BN27" i="12"/>
  <c r="BJ27" i="12"/>
  <c r="BH27" i="12"/>
  <c r="BG27" i="12"/>
  <c r="C27" i="12"/>
  <c r="D27" i="12" s="1"/>
  <c r="AO27" i="12"/>
  <c r="BN30" i="12"/>
  <c r="BP30" i="12"/>
  <c r="BR30" i="12"/>
  <c r="BT30" i="12"/>
  <c r="BM30" i="12"/>
  <c r="BQ30" i="12"/>
  <c r="BU30" i="12"/>
  <c r="BK30" i="12"/>
  <c r="BI30" i="12"/>
  <c r="BG30" i="12"/>
  <c r="BO30" i="12"/>
  <c r="BS30" i="12"/>
  <c r="BL30" i="12"/>
  <c r="BJ30" i="12"/>
  <c r="BH30" i="12"/>
  <c r="C30" i="12"/>
  <c r="D30" i="12" s="1"/>
  <c r="AO30" i="12"/>
  <c r="E30" i="12"/>
  <c r="BT4" i="12"/>
  <c r="BQ4" i="12"/>
  <c r="BN4" i="12"/>
  <c r="BP4" i="12"/>
  <c r="BU4" i="12"/>
  <c r="BO4" i="12"/>
  <c r="BM4" i="12"/>
  <c r="BJ4" i="12"/>
  <c r="BH4" i="12"/>
  <c r="BG4" i="12"/>
  <c r="C4" i="12"/>
  <c r="D4" i="12" s="1"/>
  <c r="BR4" i="12"/>
  <c r="BS4" i="12"/>
  <c r="BL4" i="12"/>
  <c r="BK4" i="12"/>
  <c r="BI4" i="12"/>
  <c r="T1" i="12"/>
  <c r="AB3" i="12" s="1"/>
  <c r="Z1" i="12"/>
  <c r="AO4" i="12"/>
  <c r="E4" i="12"/>
  <c r="BN16" i="12"/>
  <c r="BP16" i="12"/>
  <c r="BR16" i="12"/>
  <c r="BT16" i="12"/>
  <c r="BO16" i="12"/>
  <c r="BS16" i="12"/>
  <c r="BL16" i="12"/>
  <c r="BK16" i="12"/>
  <c r="BI16" i="12"/>
  <c r="BG16" i="12"/>
  <c r="C16" i="12"/>
  <c r="D16" i="12" s="1"/>
  <c r="AO16" i="12"/>
  <c r="BM16" i="12"/>
  <c r="BQ16" i="12"/>
  <c r="BU16" i="12"/>
  <c r="BJ16" i="12"/>
  <c r="BH16" i="12"/>
  <c r="E16" i="12"/>
  <c r="BN12" i="12"/>
  <c r="BP12" i="12"/>
  <c r="BT12" i="12"/>
  <c r="BJ12" i="12"/>
  <c r="BS12" i="12"/>
  <c r="BG12" i="12"/>
  <c r="AO12" i="12"/>
  <c r="BM12" i="12"/>
  <c r="BQ12" i="12"/>
  <c r="BK12" i="12"/>
  <c r="BH12" i="12"/>
  <c r="C12" i="12"/>
  <c r="D12" i="12" s="1"/>
  <c r="E12" i="12"/>
  <c r="AL34" i="13"/>
  <c r="AN34" i="13"/>
  <c r="AM34" i="13" s="1"/>
  <c r="AL23" i="11"/>
  <c r="AN23" i="11"/>
  <c r="AM23" i="11" s="1"/>
  <c r="BU23" i="11" s="1"/>
  <c r="AL7" i="11"/>
  <c r="AN7" i="11"/>
  <c r="BM27" i="10"/>
  <c r="BQ27" i="10"/>
  <c r="BS27" i="10"/>
  <c r="BJ27" i="10"/>
  <c r="BH27" i="10"/>
  <c r="BG27" i="10"/>
  <c r="C27" i="10"/>
  <c r="D27" i="10" s="1"/>
  <c r="AO27" i="10"/>
  <c r="BN27" i="10"/>
  <c r="BP27" i="10"/>
  <c r="BT27" i="10"/>
  <c r="BK27" i="10"/>
  <c r="E27" i="10"/>
  <c r="BN18" i="10"/>
  <c r="BP18" i="10"/>
  <c r="BR18" i="10"/>
  <c r="BT18" i="10"/>
  <c r="BJ18" i="10"/>
  <c r="BH18" i="10"/>
  <c r="C18" i="10"/>
  <c r="D18" i="10" s="1"/>
  <c r="BM18" i="10"/>
  <c r="BO18" i="10"/>
  <c r="BQ18" i="10"/>
  <c r="BS18" i="10"/>
  <c r="BU18" i="10"/>
  <c r="BL18" i="10"/>
  <c r="BK18" i="10"/>
  <c r="BI18" i="10"/>
  <c r="BG18" i="10"/>
  <c r="AO18" i="10"/>
  <c r="E18" i="10"/>
  <c r="BN15" i="10"/>
  <c r="BP15" i="10"/>
  <c r="BT15" i="10"/>
  <c r="BJ15" i="10"/>
  <c r="BH15" i="10"/>
  <c r="BG15" i="10"/>
  <c r="C15" i="10"/>
  <c r="D15" i="10" s="1"/>
  <c r="E15" i="10"/>
  <c r="BM15" i="10"/>
  <c r="BQ15" i="10"/>
  <c r="BS15" i="10"/>
  <c r="BK15" i="10"/>
  <c r="AO15" i="10"/>
  <c r="E11" i="10"/>
  <c r="BM11" i="10"/>
  <c r="BO11" i="10"/>
  <c r="BQ11" i="10"/>
  <c r="BS11" i="10"/>
  <c r="BU11" i="10"/>
  <c r="BL11" i="10"/>
  <c r="BJ11" i="10"/>
  <c r="BH11" i="10"/>
  <c r="BG11" i="10"/>
  <c r="C11" i="10"/>
  <c r="D11" i="10" s="1"/>
  <c r="AO11" i="10"/>
  <c r="BN11" i="10"/>
  <c r="BP11" i="10"/>
  <c r="BR11" i="10"/>
  <c r="BT11" i="10"/>
  <c r="BK11" i="10"/>
  <c r="BI11" i="10"/>
  <c r="E7" i="10"/>
  <c r="BN7" i="10"/>
  <c r="BP7" i="10"/>
  <c r="BS7" i="10"/>
  <c r="BJ7" i="10"/>
  <c r="BH7" i="10"/>
  <c r="BG7" i="10"/>
  <c r="AO7" i="10"/>
  <c r="BM7" i="10"/>
  <c r="BT7" i="10"/>
  <c r="BK7" i="10"/>
  <c r="C7" i="10"/>
  <c r="D7" i="10" s="1"/>
  <c r="BQ7" i="10"/>
  <c r="BM9" i="10"/>
  <c r="BO9" i="10"/>
  <c r="BQ9" i="10"/>
  <c r="BS9" i="10"/>
  <c r="BU9" i="10"/>
  <c r="BL9" i="10"/>
  <c r="BJ9" i="10"/>
  <c r="BH9" i="10"/>
  <c r="BG9" i="10"/>
  <c r="C9" i="10"/>
  <c r="D9" i="10" s="1"/>
  <c r="AO9" i="10"/>
  <c r="E9" i="10"/>
  <c r="BN9" i="10"/>
  <c r="BP9" i="10"/>
  <c r="BR9" i="10"/>
  <c r="BT9" i="10"/>
  <c r="BK9" i="10"/>
  <c r="BI9" i="10"/>
  <c r="BM13" i="10"/>
  <c r="BP13" i="10"/>
  <c r="BT13" i="10"/>
  <c r="BJ13" i="10"/>
  <c r="BH13" i="10"/>
  <c r="BG13" i="10"/>
  <c r="C13" i="10"/>
  <c r="D13" i="10" s="1"/>
  <c r="AO13" i="10"/>
  <c r="E13" i="10"/>
  <c r="BN13" i="10"/>
  <c r="BQ13" i="10"/>
  <c r="BS13" i="10"/>
  <c r="BK13" i="10"/>
  <c r="E16" i="10"/>
  <c r="BN16" i="10"/>
  <c r="BP16" i="10"/>
  <c r="BT16" i="10"/>
  <c r="BJ16" i="10"/>
  <c r="BH16" i="10"/>
  <c r="C16" i="10"/>
  <c r="D16" i="10" s="1"/>
  <c r="AO16" i="10"/>
  <c r="BM16" i="10"/>
  <c r="BQ16" i="10"/>
  <c r="BS16" i="10"/>
  <c r="BK16" i="10"/>
  <c r="BG16" i="10"/>
  <c r="BN20" i="10"/>
  <c r="BP20" i="10"/>
  <c r="BT20" i="10"/>
  <c r="BJ20" i="10"/>
  <c r="BH20" i="10"/>
  <c r="C20" i="10"/>
  <c r="D20" i="10" s="1"/>
  <c r="BM20" i="10"/>
  <c r="BQ20" i="10"/>
  <c r="BS20" i="10"/>
  <c r="BK20" i="10"/>
  <c r="BG20" i="10"/>
  <c r="AO20" i="10"/>
  <c r="E20" i="10"/>
  <c r="E26" i="10"/>
  <c r="BN26" i="10"/>
  <c r="BP26" i="10"/>
  <c r="BR26" i="10"/>
  <c r="BT26" i="10"/>
  <c r="BJ26" i="10"/>
  <c r="BH26" i="10"/>
  <c r="C26" i="10"/>
  <c r="D26" i="10" s="1"/>
  <c r="BM26" i="10"/>
  <c r="BO26" i="10"/>
  <c r="BQ26" i="10"/>
  <c r="BS26" i="10"/>
  <c r="BU26" i="10"/>
  <c r="BL26" i="10"/>
  <c r="BK26" i="10"/>
  <c r="BI26" i="10"/>
  <c r="BG26" i="10"/>
  <c r="AO26" i="10"/>
  <c r="BM29" i="10"/>
  <c r="BQ29" i="10"/>
  <c r="BS29" i="10"/>
  <c r="BJ29" i="10"/>
  <c r="BH29" i="10"/>
  <c r="BG29" i="10"/>
  <c r="C29" i="10"/>
  <c r="D29" i="10" s="1"/>
  <c r="AO29" i="10"/>
  <c r="BN29" i="10"/>
  <c r="BP29" i="10"/>
  <c r="BT29" i="10"/>
  <c r="BK29" i="10"/>
  <c r="E29" i="10"/>
  <c r="BM33" i="10"/>
  <c r="BO33" i="10"/>
  <c r="BQ33" i="10"/>
  <c r="BS33" i="10"/>
  <c r="BU33" i="10"/>
  <c r="BL33" i="10"/>
  <c r="BJ33" i="10"/>
  <c r="BH33" i="10"/>
  <c r="BG33" i="10"/>
  <c r="C33" i="10"/>
  <c r="D33" i="10" s="1"/>
  <c r="AO33" i="10"/>
  <c r="BN33" i="10"/>
  <c r="BP33" i="10"/>
  <c r="BR33" i="10"/>
  <c r="BT33" i="10"/>
  <c r="BK33" i="10"/>
  <c r="BI33" i="10"/>
  <c r="E33" i="10"/>
  <c r="BN33" i="9"/>
  <c r="BP33" i="9"/>
  <c r="BR33" i="9"/>
  <c r="BT33" i="9"/>
  <c r="BL33" i="9"/>
  <c r="BK33" i="9"/>
  <c r="BI33" i="9"/>
  <c r="BM33" i="9"/>
  <c r="BQ33" i="9"/>
  <c r="BU33" i="9"/>
  <c r="BH33" i="9"/>
  <c r="BO33" i="9"/>
  <c r="BS33" i="9"/>
  <c r="BJ33" i="9"/>
  <c r="BG33" i="9"/>
  <c r="C33" i="9"/>
  <c r="D33" i="9" s="1"/>
  <c r="AO33" i="9"/>
  <c r="E33" i="9"/>
  <c r="BN29" i="9"/>
  <c r="BP29" i="9"/>
  <c r="BR29" i="9"/>
  <c r="BT29" i="9"/>
  <c r="BL29" i="9"/>
  <c r="BK29" i="9"/>
  <c r="BI29" i="9"/>
  <c r="E29" i="9"/>
  <c r="BM29" i="9"/>
  <c r="BQ29" i="9"/>
  <c r="BU29" i="9"/>
  <c r="BH29" i="9"/>
  <c r="BO29" i="9"/>
  <c r="BS29" i="9"/>
  <c r="BJ29" i="9"/>
  <c r="BG29" i="9"/>
  <c r="C29" i="9"/>
  <c r="D29" i="9" s="1"/>
  <c r="AO29" i="9"/>
  <c r="BM24" i="9"/>
  <c r="BO24" i="9"/>
  <c r="BQ24" i="9"/>
  <c r="BS24" i="9"/>
  <c r="BU24" i="9"/>
  <c r="BK24" i="9"/>
  <c r="BI24" i="9"/>
  <c r="BG24" i="9"/>
  <c r="C24" i="9"/>
  <c r="D24" i="9" s="1"/>
  <c r="AO24" i="9"/>
  <c r="E24" i="9"/>
  <c r="BN24" i="9"/>
  <c r="BR24" i="9"/>
  <c r="BJ24" i="9"/>
  <c r="BP24" i="9"/>
  <c r="BT24" i="9"/>
  <c r="BL24" i="9"/>
  <c r="BH24" i="9"/>
  <c r="BM20" i="9"/>
  <c r="BO20" i="9"/>
  <c r="BQ20" i="9"/>
  <c r="BS20" i="9"/>
  <c r="BU20" i="9"/>
  <c r="BK20" i="9"/>
  <c r="BI20" i="9"/>
  <c r="BG20" i="9"/>
  <c r="C20" i="9"/>
  <c r="D20" i="9" s="1"/>
  <c r="AO20" i="9"/>
  <c r="E20" i="9"/>
  <c r="BN20" i="9"/>
  <c r="BR20" i="9"/>
  <c r="BJ20" i="9"/>
  <c r="BP20" i="9"/>
  <c r="BT20" i="9"/>
  <c r="BL20" i="9"/>
  <c r="BH20" i="9"/>
  <c r="BN17" i="9"/>
  <c r="BP17" i="9"/>
  <c r="BR17" i="9"/>
  <c r="BT17" i="9"/>
  <c r="BL17" i="9"/>
  <c r="BK17" i="9"/>
  <c r="BI17" i="9"/>
  <c r="BM17" i="9"/>
  <c r="BQ17" i="9"/>
  <c r="BU17" i="9"/>
  <c r="BH17" i="9"/>
  <c r="AO17" i="9"/>
  <c r="BO17" i="9"/>
  <c r="BS17" i="9"/>
  <c r="BJ17" i="9"/>
  <c r="BG17" i="9"/>
  <c r="C17" i="9"/>
  <c r="D17" i="9" s="1"/>
  <c r="E17" i="9"/>
  <c r="BM12" i="9"/>
  <c r="BO12" i="9"/>
  <c r="BS12" i="9"/>
  <c r="BU12" i="9"/>
  <c r="BK12" i="9"/>
  <c r="BI12" i="9"/>
  <c r="BG12" i="9"/>
  <c r="C12" i="9"/>
  <c r="D12" i="9" s="1"/>
  <c r="AO12" i="9"/>
  <c r="E12" i="9"/>
  <c r="BQ12" i="9"/>
  <c r="BJ12" i="9"/>
  <c r="BN12" i="9"/>
  <c r="BT12" i="9"/>
  <c r="BL12" i="9"/>
  <c r="BH12" i="9"/>
  <c r="BR12" i="9"/>
  <c r="BP12" i="9"/>
  <c r="BN9" i="9"/>
  <c r="BP9" i="9"/>
  <c r="BR9" i="9"/>
  <c r="BT9" i="9"/>
  <c r="BL9" i="9"/>
  <c r="BK9" i="9"/>
  <c r="BI9" i="9"/>
  <c r="AO9" i="9"/>
  <c r="BO9" i="9"/>
  <c r="BS9" i="9"/>
  <c r="BH9" i="9"/>
  <c r="BM9" i="9"/>
  <c r="BQ9" i="9"/>
  <c r="BU9" i="9"/>
  <c r="BJ9" i="9"/>
  <c r="BG9" i="9"/>
  <c r="C9" i="9"/>
  <c r="D9" i="9" s="1"/>
  <c r="E9" i="9"/>
  <c r="BT4" i="2"/>
  <c r="BQ4" i="2"/>
  <c r="BN4" i="2"/>
  <c r="BP4" i="2"/>
  <c r="BK4" i="2"/>
  <c r="BI4" i="2"/>
  <c r="C4" i="2"/>
  <c r="D4" i="2" s="1"/>
  <c r="AO4" i="2"/>
  <c r="BU4" i="2"/>
  <c r="BR4" i="2"/>
  <c r="BO4" i="2"/>
  <c r="BS4" i="2"/>
  <c r="BM4" i="2"/>
  <c r="BL4" i="2"/>
  <c r="BJ4" i="2"/>
  <c r="BH4" i="2"/>
  <c r="BG4" i="2"/>
  <c r="T1" i="2"/>
  <c r="AB3" i="2" s="1"/>
  <c r="Z1" i="2"/>
  <c r="E4" i="2"/>
  <c r="BM30" i="2"/>
  <c r="BO30" i="2"/>
  <c r="BQ30" i="2"/>
  <c r="BS30" i="2"/>
  <c r="BU30" i="2"/>
  <c r="BL30" i="2"/>
  <c r="BJ30" i="2"/>
  <c r="BH30" i="2"/>
  <c r="BG30" i="2"/>
  <c r="C30" i="2"/>
  <c r="D30" i="2" s="1"/>
  <c r="E30" i="2"/>
  <c r="BN30" i="2"/>
  <c r="BP30" i="2"/>
  <c r="BR30" i="2"/>
  <c r="BT30" i="2"/>
  <c r="BK30" i="2"/>
  <c r="BI30" i="2"/>
  <c r="AO30" i="2"/>
  <c r="BM26" i="2"/>
  <c r="BQ26" i="2"/>
  <c r="BS26" i="2"/>
  <c r="BJ26" i="2"/>
  <c r="BH26" i="2"/>
  <c r="BG26" i="2"/>
  <c r="C26" i="2"/>
  <c r="D26" i="2" s="1"/>
  <c r="AO26" i="2"/>
  <c r="E26" i="2"/>
  <c r="BN26" i="2"/>
  <c r="BP26" i="2"/>
  <c r="BT26" i="2"/>
  <c r="BK26" i="2"/>
  <c r="BN23" i="2"/>
  <c r="BP23" i="2"/>
  <c r="BR23" i="2"/>
  <c r="BT23" i="2"/>
  <c r="BJ23" i="2"/>
  <c r="BH23" i="2"/>
  <c r="AO23" i="2"/>
  <c r="BM23" i="2"/>
  <c r="BO23" i="2"/>
  <c r="BQ23" i="2"/>
  <c r="BS23" i="2"/>
  <c r="BU23" i="2"/>
  <c r="BL23" i="2"/>
  <c r="BK23" i="2"/>
  <c r="BI23" i="2"/>
  <c r="BG23" i="2"/>
  <c r="C23" i="2"/>
  <c r="D23" i="2" s="1"/>
  <c r="E23" i="2"/>
  <c r="BM18" i="2"/>
  <c r="BQ18" i="2"/>
  <c r="BS18" i="2"/>
  <c r="BJ18" i="2"/>
  <c r="BH18" i="2"/>
  <c r="BG18" i="2"/>
  <c r="C18" i="2"/>
  <c r="D18" i="2" s="1"/>
  <c r="E18" i="2"/>
  <c r="BN18" i="2"/>
  <c r="BP18" i="2"/>
  <c r="BT18" i="2"/>
  <c r="BK18" i="2"/>
  <c r="AO18" i="2"/>
  <c r="BN15" i="2"/>
  <c r="BP15" i="2"/>
  <c r="BR15" i="2"/>
  <c r="BT15" i="2"/>
  <c r="BJ15" i="2"/>
  <c r="BH15" i="2"/>
  <c r="BM15" i="2"/>
  <c r="BO15" i="2"/>
  <c r="BQ15" i="2"/>
  <c r="BS15" i="2"/>
  <c r="BU15" i="2"/>
  <c r="BL15" i="2"/>
  <c r="BK15" i="2"/>
  <c r="BI15" i="2"/>
  <c r="BG15" i="2"/>
  <c r="C15" i="2"/>
  <c r="D15" i="2" s="1"/>
  <c r="AO15" i="2"/>
  <c r="E15" i="2"/>
  <c r="BM10" i="2"/>
  <c r="BQ10" i="2"/>
  <c r="BS10" i="2"/>
  <c r="BJ10" i="2"/>
  <c r="BH10" i="2"/>
  <c r="BG10" i="2"/>
  <c r="C10" i="2"/>
  <c r="D10" i="2" s="1"/>
  <c r="E10" i="2"/>
  <c r="BN10" i="2"/>
  <c r="BP10" i="2"/>
  <c r="BT10" i="2"/>
  <c r="BK10" i="2"/>
  <c r="AO10" i="2"/>
  <c r="BM6" i="2"/>
  <c r="BO6" i="2"/>
  <c r="BQ6" i="2"/>
  <c r="BS6" i="2"/>
  <c r="BU6" i="2"/>
  <c r="BL6" i="2"/>
  <c r="BJ6" i="2"/>
  <c r="BH6" i="2"/>
  <c r="BG6" i="2"/>
  <c r="C6" i="2"/>
  <c r="D6" i="2" s="1"/>
  <c r="AO6" i="2"/>
  <c r="E6" i="2"/>
  <c r="BN6" i="2"/>
  <c r="BP6" i="2"/>
  <c r="BR6" i="2"/>
  <c r="BT6" i="2"/>
  <c r="BK6" i="2"/>
  <c r="BI6" i="2"/>
  <c r="E7" i="12"/>
  <c r="BM7" i="12"/>
  <c r="BQ7" i="12"/>
  <c r="BS7" i="12"/>
  <c r="BJ7" i="12"/>
  <c r="BP7" i="12"/>
  <c r="BT7" i="12"/>
  <c r="BK7" i="12"/>
  <c r="C7" i="12"/>
  <c r="D7" i="12" s="1"/>
  <c r="BN7" i="12"/>
  <c r="BH7" i="12"/>
  <c r="BG7" i="12"/>
  <c r="AO7" i="12"/>
  <c r="BM9" i="12"/>
  <c r="BO9" i="12"/>
  <c r="BQ9" i="12"/>
  <c r="BS9" i="12"/>
  <c r="BU9" i="12"/>
  <c r="BL9" i="12"/>
  <c r="BJ9" i="12"/>
  <c r="BN9" i="12"/>
  <c r="BK9" i="12"/>
  <c r="BI9" i="12"/>
  <c r="C9" i="12"/>
  <c r="D9" i="12" s="1"/>
  <c r="E9" i="12"/>
  <c r="BP9" i="12"/>
  <c r="BT9" i="12"/>
  <c r="BH9" i="12"/>
  <c r="BG9" i="12"/>
  <c r="AO9" i="12"/>
  <c r="BM13" i="12"/>
  <c r="BQ13" i="12"/>
  <c r="BS13" i="12"/>
  <c r="BJ13" i="12"/>
  <c r="E13" i="12"/>
  <c r="BN13" i="12"/>
  <c r="BK13" i="12"/>
  <c r="C13" i="12"/>
  <c r="D13" i="12" s="1"/>
  <c r="BP13" i="12"/>
  <c r="BT13" i="12"/>
  <c r="BH13" i="12"/>
  <c r="BG13" i="12"/>
  <c r="AO13" i="12"/>
  <c r="BM17" i="12"/>
  <c r="BO17" i="12"/>
  <c r="BQ17" i="12"/>
  <c r="BS17" i="12"/>
  <c r="BU17" i="12"/>
  <c r="BL17" i="12"/>
  <c r="E17" i="12"/>
  <c r="BN17" i="12"/>
  <c r="BR17" i="12"/>
  <c r="BK17" i="12"/>
  <c r="BI17" i="12"/>
  <c r="C17" i="12"/>
  <c r="D17" i="12" s="1"/>
  <c r="AO17" i="12"/>
  <c r="BP17" i="12"/>
  <c r="BT17" i="12"/>
  <c r="BJ17" i="12"/>
  <c r="BH17" i="12"/>
  <c r="BG17" i="12"/>
  <c r="BN20" i="12"/>
  <c r="BP20" i="12"/>
  <c r="BT20" i="12"/>
  <c r="BS20" i="12"/>
  <c r="BK20" i="12"/>
  <c r="BG20" i="12"/>
  <c r="C20" i="12"/>
  <c r="D20" i="12" s="1"/>
  <c r="BM20" i="12"/>
  <c r="BQ20" i="12"/>
  <c r="BJ20" i="12"/>
  <c r="BH20" i="12"/>
  <c r="AO20" i="12"/>
  <c r="E20" i="12"/>
  <c r="BN24" i="12"/>
  <c r="BP24" i="12"/>
  <c r="BR24" i="12"/>
  <c r="BT24" i="12"/>
  <c r="BO24" i="12"/>
  <c r="BS24" i="12"/>
  <c r="BL24" i="12"/>
  <c r="BK24" i="12"/>
  <c r="BI24" i="12"/>
  <c r="BG24" i="12"/>
  <c r="C24" i="12"/>
  <c r="D24" i="12" s="1"/>
  <c r="AO24" i="12"/>
  <c r="BM24" i="12"/>
  <c r="BQ24" i="12"/>
  <c r="BU24" i="12"/>
  <c r="BJ24" i="12"/>
  <c r="BH24" i="12"/>
  <c r="E24" i="12"/>
  <c r="BM29" i="12"/>
  <c r="BQ29" i="12"/>
  <c r="BS29" i="12"/>
  <c r="E29" i="12"/>
  <c r="BN29" i="12"/>
  <c r="BK29" i="12"/>
  <c r="AO29" i="12"/>
  <c r="BP29" i="12"/>
  <c r="BT29" i="12"/>
  <c r="BJ29" i="12"/>
  <c r="BH29" i="12"/>
  <c r="BG29" i="12"/>
  <c r="C29" i="12"/>
  <c r="D29" i="12" s="1"/>
  <c r="BM33" i="12"/>
  <c r="BQ33" i="12"/>
  <c r="BS33" i="12"/>
  <c r="BN33" i="12"/>
  <c r="BK33" i="12"/>
  <c r="E33" i="12"/>
  <c r="BP33" i="12"/>
  <c r="BT33" i="12"/>
  <c r="BJ33" i="12"/>
  <c r="BH33" i="12"/>
  <c r="BG33" i="12"/>
  <c r="C33" i="12"/>
  <c r="D33" i="12" s="1"/>
  <c r="AO33" i="12"/>
  <c r="BM19" i="12"/>
  <c r="BQ19" i="12"/>
  <c r="BS19" i="12"/>
  <c r="E19" i="12"/>
  <c r="BP19" i="12"/>
  <c r="BT19" i="12"/>
  <c r="BK19" i="12"/>
  <c r="BN19" i="12"/>
  <c r="BJ19" i="12"/>
  <c r="BH19" i="12"/>
  <c r="BG19" i="12"/>
  <c r="C19" i="12"/>
  <c r="D19" i="12" s="1"/>
  <c r="AO19" i="12"/>
  <c r="E15" i="12"/>
  <c r="AO15" i="12"/>
  <c r="BM15" i="12"/>
  <c r="BQ15" i="12"/>
  <c r="BS15" i="12"/>
  <c r="BJ15" i="12"/>
  <c r="BP15" i="12"/>
  <c r="BT15" i="12"/>
  <c r="BK15" i="12"/>
  <c r="C15" i="12"/>
  <c r="D15" i="12" s="1"/>
  <c r="BN15" i="12"/>
  <c r="BH15" i="12"/>
  <c r="BG15" i="12"/>
  <c r="E11" i="12"/>
  <c r="BM11" i="12"/>
  <c r="BQ11" i="12"/>
  <c r="BS11" i="12"/>
  <c r="BJ11" i="12"/>
  <c r="BP11" i="12"/>
  <c r="BT11" i="12"/>
  <c r="BK11" i="12"/>
  <c r="C11" i="12"/>
  <c r="D11" i="12" s="1"/>
  <c r="BN11" i="12"/>
  <c r="BH11" i="12"/>
  <c r="BG11" i="12"/>
  <c r="AO11" i="12"/>
  <c r="AL25" i="11"/>
  <c r="AN25" i="11"/>
  <c r="AM25" i="11" s="1"/>
  <c r="BL25" i="11" s="1"/>
  <c r="AN17" i="11"/>
  <c r="AL9" i="11"/>
  <c r="AN9" i="11"/>
  <c r="BN28" i="10"/>
  <c r="BP28" i="10"/>
  <c r="BT28" i="10"/>
  <c r="BJ28" i="10"/>
  <c r="BH28" i="10"/>
  <c r="C28" i="10"/>
  <c r="D28" i="10" s="1"/>
  <c r="E28" i="10"/>
  <c r="BM28" i="10"/>
  <c r="BQ28" i="10"/>
  <c r="BS28" i="10"/>
  <c r="BK28" i="10"/>
  <c r="BG28" i="10"/>
  <c r="AO28" i="10"/>
  <c r="BN32" i="10"/>
  <c r="BP32" i="10"/>
  <c r="BR32" i="10"/>
  <c r="BT32" i="10"/>
  <c r="BJ32" i="10"/>
  <c r="BH32" i="10"/>
  <c r="C32" i="10"/>
  <c r="D32" i="10" s="1"/>
  <c r="AO32" i="10"/>
  <c r="E32" i="10"/>
  <c r="BM32" i="10"/>
  <c r="BO32" i="10"/>
  <c r="BQ32" i="10"/>
  <c r="BS32" i="10"/>
  <c r="BU32" i="10"/>
  <c r="BL32" i="10"/>
  <c r="BK32" i="10"/>
  <c r="BI32" i="10"/>
  <c r="BG32" i="10"/>
  <c r="BM32" i="9"/>
  <c r="BO32" i="9"/>
  <c r="BQ32" i="9"/>
  <c r="BS32" i="9"/>
  <c r="BU32" i="9"/>
  <c r="BK32" i="9"/>
  <c r="BI32" i="9"/>
  <c r="BG32" i="9"/>
  <c r="C32" i="9"/>
  <c r="D32" i="9" s="1"/>
  <c r="E32" i="9"/>
  <c r="BN32" i="9"/>
  <c r="BR32" i="9"/>
  <c r="BJ32" i="9"/>
  <c r="BP32" i="9"/>
  <c r="BT32" i="9"/>
  <c r="BL32" i="9"/>
  <c r="BH32" i="9"/>
  <c r="AO32" i="9"/>
  <c r="BM28" i="9"/>
  <c r="BO28" i="9"/>
  <c r="BQ28" i="9"/>
  <c r="BS28" i="9"/>
  <c r="BU28" i="9"/>
  <c r="BK28" i="9"/>
  <c r="BI28" i="9"/>
  <c r="BG28" i="9"/>
  <c r="C28" i="9"/>
  <c r="D28" i="9" s="1"/>
  <c r="E28" i="9"/>
  <c r="BN28" i="9"/>
  <c r="BR28" i="9"/>
  <c r="BJ28" i="9"/>
  <c r="BP28" i="9"/>
  <c r="BT28" i="9"/>
  <c r="BL28" i="9"/>
  <c r="BH28" i="9"/>
  <c r="AO28" i="9"/>
  <c r="BN25" i="9"/>
  <c r="BP25" i="9"/>
  <c r="BR25" i="9"/>
  <c r="BT25" i="9"/>
  <c r="BL25" i="9"/>
  <c r="BK25" i="9"/>
  <c r="BI25" i="9"/>
  <c r="AO25" i="9"/>
  <c r="BM25" i="9"/>
  <c r="BQ25" i="9"/>
  <c r="BU25" i="9"/>
  <c r="BH25" i="9"/>
  <c r="BO25" i="9"/>
  <c r="BS25" i="9"/>
  <c r="BJ25" i="9"/>
  <c r="BG25" i="9"/>
  <c r="C25" i="9"/>
  <c r="D25" i="9" s="1"/>
  <c r="E25" i="9"/>
  <c r="BN21" i="9"/>
  <c r="BP21" i="9"/>
  <c r="BR21" i="9"/>
  <c r="BT21" i="9"/>
  <c r="BL21" i="9"/>
  <c r="BK21" i="9"/>
  <c r="BI21" i="9"/>
  <c r="AO21" i="9"/>
  <c r="E21" i="9"/>
  <c r="BM21" i="9"/>
  <c r="BQ21" i="9"/>
  <c r="BU21" i="9"/>
  <c r="BH21" i="9"/>
  <c r="BO21" i="9"/>
  <c r="BS21" i="9"/>
  <c r="BJ21" i="9"/>
  <c r="BG21" i="9"/>
  <c r="C21" i="9"/>
  <c r="D21" i="9" s="1"/>
  <c r="BM16" i="9"/>
  <c r="BO16" i="9"/>
  <c r="BQ16" i="9"/>
  <c r="BS16" i="9"/>
  <c r="BU16" i="9"/>
  <c r="BK16" i="9"/>
  <c r="BI16" i="9"/>
  <c r="BG16" i="9"/>
  <c r="C16" i="9"/>
  <c r="D16" i="9" s="1"/>
  <c r="E16" i="9"/>
  <c r="BN16" i="9"/>
  <c r="BR16" i="9"/>
  <c r="BJ16" i="9"/>
  <c r="BP16" i="9"/>
  <c r="BT16" i="9"/>
  <c r="BL16" i="9"/>
  <c r="BH16" i="9"/>
  <c r="AO16" i="9"/>
  <c r="BN13" i="9"/>
  <c r="BP13" i="9"/>
  <c r="BR13" i="9"/>
  <c r="BT13" i="9"/>
  <c r="BL13" i="9"/>
  <c r="BK13" i="9"/>
  <c r="BI13" i="9"/>
  <c r="BM13" i="9"/>
  <c r="BQ13" i="9"/>
  <c r="BU13" i="9"/>
  <c r="BH13" i="9"/>
  <c r="BO13" i="9"/>
  <c r="BS13" i="9"/>
  <c r="BJ13" i="9"/>
  <c r="BG13" i="9"/>
  <c r="C13" i="9"/>
  <c r="D13" i="9" s="1"/>
  <c r="AO13" i="9"/>
  <c r="E13" i="9"/>
  <c r="BM8" i="9"/>
  <c r="BO8" i="9"/>
  <c r="BQ8" i="9"/>
  <c r="BS8" i="9"/>
  <c r="BU8" i="9"/>
  <c r="BK8" i="9"/>
  <c r="BI8" i="9"/>
  <c r="BG8" i="9"/>
  <c r="C8" i="9"/>
  <c r="D8" i="9" s="1"/>
  <c r="E8" i="9"/>
  <c r="BP8" i="9"/>
  <c r="BT8" i="9"/>
  <c r="BJ8" i="9"/>
  <c r="AO8" i="9"/>
  <c r="BN8" i="9"/>
  <c r="BR8" i="9"/>
  <c r="BL8" i="9"/>
  <c r="BH8" i="9"/>
  <c r="BM34" i="2"/>
  <c r="BO34" i="2"/>
  <c r="BQ34" i="2"/>
  <c r="BS34" i="2"/>
  <c r="BU34" i="2"/>
  <c r="BL34" i="2"/>
  <c r="BJ34" i="2"/>
  <c r="BH34" i="2"/>
  <c r="BG34" i="2"/>
  <c r="C34" i="2"/>
  <c r="D34" i="2" s="1"/>
  <c r="AO34" i="2"/>
  <c r="E34" i="2"/>
  <c r="BN34" i="2"/>
  <c r="BP34" i="2"/>
  <c r="BR34" i="2"/>
  <c r="BT34" i="2"/>
  <c r="BK34" i="2"/>
  <c r="BI34" i="2"/>
  <c r="BN31" i="2"/>
  <c r="BP31" i="2"/>
  <c r="BT31" i="2"/>
  <c r="BJ31" i="2"/>
  <c r="BH31" i="2"/>
  <c r="AO31" i="2"/>
  <c r="BM31" i="2"/>
  <c r="BQ31" i="2"/>
  <c r="BS31" i="2"/>
  <c r="BK31" i="2"/>
  <c r="BG31" i="2"/>
  <c r="C31" i="2"/>
  <c r="D31" i="2" s="1"/>
  <c r="E31" i="2"/>
  <c r="BN27" i="2"/>
  <c r="BP27" i="2"/>
  <c r="BT27" i="2"/>
  <c r="BJ27" i="2"/>
  <c r="BH27" i="2"/>
  <c r="AO27" i="2"/>
  <c r="E27" i="2"/>
  <c r="BM27" i="2"/>
  <c r="BQ27" i="2"/>
  <c r="BS27" i="2"/>
  <c r="BK27" i="2"/>
  <c r="BG27" i="2"/>
  <c r="C27" i="2"/>
  <c r="D27" i="2" s="1"/>
  <c r="BM22" i="2"/>
  <c r="BO22" i="2"/>
  <c r="BQ22" i="2"/>
  <c r="BS22" i="2"/>
  <c r="BU22" i="2"/>
  <c r="BL22" i="2"/>
  <c r="BJ22" i="2"/>
  <c r="BH22" i="2"/>
  <c r="BG22" i="2"/>
  <c r="C22" i="2"/>
  <c r="D22" i="2" s="1"/>
  <c r="AO22" i="2"/>
  <c r="E22" i="2"/>
  <c r="BN22" i="2"/>
  <c r="BP22" i="2"/>
  <c r="BR22" i="2"/>
  <c r="BT22" i="2"/>
  <c r="BK22" i="2"/>
  <c r="BI22" i="2"/>
  <c r="BN19" i="2"/>
  <c r="BP19" i="2"/>
  <c r="BT19" i="2"/>
  <c r="BJ19" i="2"/>
  <c r="BH19" i="2"/>
  <c r="BM19" i="2"/>
  <c r="BQ19" i="2"/>
  <c r="BS19" i="2"/>
  <c r="BK19" i="2"/>
  <c r="BG19" i="2"/>
  <c r="C19" i="2"/>
  <c r="D19" i="2" s="1"/>
  <c r="AO19" i="2"/>
  <c r="E19" i="2"/>
  <c r="AO14" i="2"/>
  <c r="BM14" i="2"/>
  <c r="BQ14" i="2"/>
  <c r="BS14" i="2"/>
  <c r="BJ14" i="2"/>
  <c r="BH14" i="2"/>
  <c r="BG14" i="2"/>
  <c r="C14" i="2"/>
  <c r="D14" i="2" s="1"/>
  <c r="E14" i="2"/>
  <c r="BN14" i="2"/>
  <c r="BP14" i="2"/>
  <c r="BT14" i="2"/>
  <c r="BK14" i="2"/>
  <c r="BN11" i="2"/>
  <c r="BP11" i="2"/>
  <c r="BT11" i="2"/>
  <c r="BJ11" i="2"/>
  <c r="BH11" i="2"/>
  <c r="AO11" i="2"/>
  <c r="BM11" i="2"/>
  <c r="BQ11" i="2"/>
  <c r="BS11" i="2"/>
  <c r="BK11" i="2"/>
  <c r="BG11" i="2"/>
  <c r="C11" i="2"/>
  <c r="D11" i="2" s="1"/>
  <c r="E11" i="2"/>
  <c r="BN7" i="2"/>
  <c r="BP7" i="2"/>
  <c r="BR7" i="2"/>
  <c r="BT7" i="2"/>
  <c r="BJ7" i="2"/>
  <c r="BH7" i="2"/>
  <c r="E7" i="2"/>
  <c r="AO7" i="2"/>
  <c r="BM7" i="2"/>
  <c r="BO7" i="2"/>
  <c r="BQ7" i="2"/>
  <c r="BS7" i="2"/>
  <c r="BU7" i="2"/>
  <c r="BL7" i="2"/>
  <c r="BK7" i="2"/>
  <c r="BI7" i="2"/>
  <c r="BG7" i="2"/>
  <c r="C7" i="2"/>
  <c r="D7" i="2" s="1"/>
  <c r="BN34" i="8"/>
  <c r="BP34" i="8"/>
  <c r="BR34" i="8"/>
  <c r="BT34" i="8"/>
  <c r="BL34" i="8"/>
  <c r="BJ34" i="8"/>
  <c r="BH34" i="8"/>
  <c r="AO34" i="8"/>
  <c r="E34" i="8"/>
  <c r="BM34" i="8"/>
  <c r="BO34" i="8"/>
  <c r="BQ34" i="8"/>
  <c r="BS34" i="8"/>
  <c r="BU34" i="8"/>
  <c r="BK34" i="8"/>
  <c r="BI34" i="8"/>
  <c r="BG34" i="8"/>
  <c r="C34" i="8"/>
  <c r="D34" i="8" s="1"/>
  <c r="BM31" i="8"/>
  <c r="BQ31" i="8"/>
  <c r="BS31" i="8"/>
  <c r="BJ31" i="8"/>
  <c r="BH31" i="8"/>
  <c r="BG31" i="8"/>
  <c r="AO31" i="8"/>
  <c r="BN31" i="8"/>
  <c r="BP31" i="8"/>
  <c r="BT31" i="8"/>
  <c r="BK31" i="8"/>
  <c r="C31" i="8"/>
  <c r="D31" i="8" s="1"/>
  <c r="E31" i="8"/>
  <c r="BN26" i="8"/>
  <c r="BP26" i="8"/>
  <c r="BT26" i="8"/>
  <c r="BJ26" i="8"/>
  <c r="BH26" i="8"/>
  <c r="AO26" i="8"/>
  <c r="E26" i="8"/>
  <c r="BM26" i="8"/>
  <c r="BQ26" i="8"/>
  <c r="BS26" i="8"/>
  <c r="BK26" i="8"/>
  <c r="BG26" i="8"/>
  <c r="C26" i="8"/>
  <c r="D26" i="8" s="1"/>
  <c r="BM23" i="8"/>
  <c r="BQ23" i="8"/>
  <c r="BS23" i="8"/>
  <c r="BJ23" i="8"/>
  <c r="BH23" i="8"/>
  <c r="BG23" i="8"/>
  <c r="BN23" i="8"/>
  <c r="BP23" i="8"/>
  <c r="BT23" i="8"/>
  <c r="BK23" i="8"/>
  <c r="C23" i="8"/>
  <c r="D23" i="8" s="1"/>
  <c r="AO23" i="8"/>
  <c r="E23" i="8"/>
  <c r="BM19" i="8"/>
  <c r="BQ19" i="8"/>
  <c r="BS19" i="8"/>
  <c r="BJ19" i="8"/>
  <c r="BH19" i="8"/>
  <c r="BG19" i="8"/>
  <c r="E19" i="8"/>
  <c r="BN19" i="8"/>
  <c r="BP19" i="8"/>
  <c r="BT19" i="8"/>
  <c r="BK19" i="8"/>
  <c r="C19" i="8"/>
  <c r="D19" i="8" s="1"/>
  <c r="AO19" i="8"/>
  <c r="BN14" i="8"/>
  <c r="BP14" i="8"/>
  <c r="BR14" i="8"/>
  <c r="BT14" i="8"/>
  <c r="BL14" i="8"/>
  <c r="BJ14" i="8"/>
  <c r="BH14" i="8"/>
  <c r="C14" i="8"/>
  <c r="D14" i="8" s="1"/>
  <c r="AO14" i="8"/>
  <c r="E14" i="8"/>
  <c r="BM14" i="8"/>
  <c r="BO14" i="8"/>
  <c r="BQ14" i="8"/>
  <c r="BS14" i="8"/>
  <c r="BU14" i="8"/>
  <c r="BK14" i="8"/>
  <c r="BI14" i="8"/>
  <c r="BG14" i="8"/>
  <c r="BN10" i="8"/>
  <c r="BP10" i="8"/>
  <c r="BR10" i="8"/>
  <c r="BT10" i="8"/>
  <c r="BL10" i="8"/>
  <c r="BJ10" i="8"/>
  <c r="BH10" i="8"/>
  <c r="C10" i="8"/>
  <c r="D10" i="8" s="1"/>
  <c r="E10" i="8"/>
  <c r="BM10" i="8"/>
  <c r="BO10" i="8"/>
  <c r="BQ10" i="8"/>
  <c r="BS10" i="8"/>
  <c r="BU10" i="8"/>
  <c r="BK10" i="8"/>
  <c r="BI10" i="8"/>
  <c r="BG10" i="8"/>
  <c r="AO10" i="8"/>
  <c r="BM7" i="8"/>
  <c r="BO7" i="8"/>
  <c r="BQ7" i="8"/>
  <c r="BS7" i="8"/>
  <c r="BU7" i="8"/>
  <c r="BJ7" i="8"/>
  <c r="BH7" i="8"/>
  <c r="BG7" i="8"/>
  <c r="BN7" i="8"/>
  <c r="BP7" i="8"/>
  <c r="BR7" i="8"/>
  <c r="BT7" i="8"/>
  <c r="BL7" i="8"/>
  <c r="BK7" i="8"/>
  <c r="BI7" i="8"/>
  <c r="C7" i="8"/>
  <c r="D7" i="8" s="1"/>
  <c r="AO7" i="8"/>
  <c r="E7" i="8"/>
  <c r="AN13" i="11" l="1"/>
  <c r="AN27" i="11"/>
  <c r="AM27" i="11" s="1"/>
  <c r="BI27" i="11" s="1"/>
  <c r="AL15" i="11"/>
  <c r="AP37" i="15"/>
  <c r="AP36" i="15"/>
  <c r="AP38" i="15" s="1"/>
  <c r="AC7" i="9"/>
  <c r="AD7" i="9" s="1"/>
  <c r="BR11" i="4"/>
  <c r="BL11" i="4"/>
  <c r="BR21" i="4"/>
  <c r="BU21" i="4"/>
  <c r="BI14" i="4"/>
  <c r="BU14" i="4"/>
  <c r="AM23" i="9"/>
  <c r="BO34" i="11"/>
  <c r="BI34" i="11"/>
  <c r="BO31" i="10"/>
  <c r="BI31" i="10"/>
  <c r="BR23" i="11"/>
  <c r="AN33" i="11"/>
  <c r="AM33" i="11" s="1"/>
  <c r="BR33" i="11" s="1"/>
  <c r="AM9" i="11"/>
  <c r="BR9" i="11" s="1"/>
  <c r="AN34" i="6"/>
  <c r="AM34" i="6" s="1"/>
  <c r="BO34" i="6" s="1"/>
  <c r="BO27" i="11"/>
  <c r="BR27" i="11"/>
  <c r="BU17" i="4"/>
  <c r="BO17" i="4"/>
  <c r="BU10" i="4"/>
  <c r="BO10" i="4"/>
  <c r="BR11" i="6"/>
  <c r="BI11" i="6"/>
  <c r="BI15" i="4"/>
  <c r="BO33" i="11"/>
  <c r="BU25" i="11"/>
  <c r="BI25" i="11"/>
  <c r="BU11" i="11"/>
  <c r="BI11" i="11"/>
  <c r="BL10" i="4"/>
  <c r="BL33" i="11"/>
  <c r="AL29" i="11"/>
  <c r="AN19" i="9"/>
  <c r="AM19" i="9" s="1"/>
  <c r="BU16" i="4"/>
  <c r="BI16" i="4"/>
  <c r="BU9" i="4"/>
  <c r="BI9" i="4"/>
  <c r="BI21" i="12"/>
  <c r="BL21" i="12"/>
  <c r="BL34" i="6"/>
  <c r="AL11" i="9"/>
  <c r="BR22" i="4"/>
  <c r="BU22" i="4"/>
  <c r="BO9" i="11"/>
  <c r="BU9" i="11"/>
  <c r="BU27" i="11"/>
  <c r="BL27" i="11"/>
  <c r="BO33" i="7"/>
  <c r="BU33" i="7"/>
  <c r="BU11" i="4"/>
  <c r="BI11" i="4"/>
  <c r="BI33" i="11"/>
  <c r="BO14" i="4"/>
  <c r="BR14" i="4"/>
  <c r="BR34" i="11"/>
  <c r="BL34" i="11"/>
  <c r="BR29" i="4"/>
  <c r="BU29" i="4"/>
  <c r="BR31" i="10"/>
  <c r="BL31" i="10"/>
  <c r="BO29" i="8"/>
  <c r="BU29" i="8"/>
  <c r="BU15" i="4"/>
  <c r="BR15" i="4"/>
  <c r="AM11" i="9"/>
  <c r="BL23" i="11"/>
  <c r="BO23" i="11"/>
  <c r="BI21" i="4"/>
  <c r="BO21" i="4"/>
  <c r="AL24" i="4"/>
  <c r="AN24" i="4"/>
  <c r="AM24" i="4" s="1"/>
  <c r="AL25" i="4"/>
  <c r="AN25" i="4"/>
  <c r="AM25" i="4" s="1"/>
  <c r="AM13" i="11"/>
  <c r="AN19" i="11"/>
  <c r="AM19" i="11" s="1"/>
  <c r="BO19" i="11" s="1"/>
  <c r="AL28" i="12"/>
  <c r="AN28" i="12"/>
  <c r="AM28" i="12" s="1"/>
  <c r="BO28" i="12" s="1"/>
  <c r="AL20" i="8"/>
  <c r="AN20" i="8"/>
  <c r="AM20" i="8" s="1"/>
  <c r="BO11" i="11"/>
  <c r="BR11" i="11"/>
  <c r="BL21" i="4"/>
  <c r="BO16" i="4"/>
  <c r="BR16" i="4"/>
  <c r="BO9" i="4"/>
  <c r="BR9" i="4"/>
  <c r="BO15" i="4"/>
  <c r="AL23" i="4"/>
  <c r="AN23" i="4"/>
  <c r="AM23" i="4" s="1"/>
  <c r="BL23" i="4" s="1"/>
  <c r="AN15" i="4"/>
  <c r="AM15" i="4" s="1"/>
  <c r="AL15" i="4"/>
  <c r="BU33" i="11"/>
  <c r="BR34" i="6"/>
  <c r="BU34" i="6"/>
  <c r="BL11" i="6"/>
  <c r="BO11" i="6"/>
  <c r="BR28" i="12"/>
  <c r="BU28" i="12"/>
  <c r="AL27" i="4"/>
  <c r="AN27" i="4"/>
  <c r="AM27" i="4" s="1"/>
  <c r="BI9" i="11"/>
  <c r="BL9" i="11"/>
  <c r="BO25" i="11"/>
  <c r="BR25" i="11"/>
  <c r="AN30" i="4"/>
  <c r="AM30" i="4" s="1"/>
  <c r="BL30" i="4" s="1"/>
  <c r="BI33" i="7"/>
  <c r="BL33" i="7"/>
  <c r="BR21" i="12"/>
  <c r="BU21" i="12"/>
  <c r="BI29" i="8"/>
  <c r="BL29" i="8"/>
  <c r="BL29" i="4"/>
  <c r="BO29" i="4"/>
  <c r="AL20" i="4"/>
  <c r="AN20" i="4"/>
  <c r="AM20" i="4" s="1"/>
  <c r="AL13" i="4"/>
  <c r="AN13" i="4"/>
  <c r="AM13" i="4" s="1"/>
  <c r="AL12" i="8"/>
  <c r="AN12" i="8"/>
  <c r="AM12" i="8" s="1"/>
  <c r="AZ35" i="6"/>
  <c r="AC12" i="6" s="1"/>
  <c r="AD12" i="6" s="1"/>
  <c r="AZ35" i="7"/>
  <c r="AR8" i="15" s="1"/>
  <c r="BR10" i="4"/>
  <c r="BU31" i="10"/>
  <c r="BI23" i="11"/>
  <c r="AZ23" i="10"/>
  <c r="U23" i="10" s="1"/>
  <c r="V23" i="10" s="1"/>
  <c r="M23" i="10"/>
  <c r="N23" i="10" s="1"/>
  <c r="BU34" i="11"/>
  <c r="BR17" i="4"/>
  <c r="AM17" i="11"/>
  <c r="BU17" i="11" s="1"/>
  <c r="AM15" i="11"/>
  <c r="AN21" i="11"/>
  <c r="AM21" i="11" s="1"/>
  <c r="AU21" i="11" s="1"/>
  <c r="AV21" i="11" s="1"/>
  <c r="AM7" i="11"/>
  <c r="AN31" i="11"/>
  <c r="AM31" i="11" s="1"/>
  <c r="BU31" i="11" s="1"/>
  <c r="AN5" i="11"/>
  <c r="AM5" i="11" s="1"/>
  <c r="AL30" i="9"/>
  <c r="AN30" i="9"/>
  <c r="AM30" i="9" s="1"/>
  <c r="AN4" i="11"/>
  <c r="AM4" i="11" s="1"/>
  <c r="AN6" i="10"/>
  <c r="AM6" i="10" s="1"/>
  <c r="AL6" i="10"/>
  <c r="AL4" i="9"/>
  <c r="AN4" i="9"/>
  <c r="AM4" i="9" s="1"/>
  <c r="AN26" i="9"/>
  <c r="AM26" i="9" s="1"/>
  <c r="AL26" i="9"/>
  <c r="AL18" i="9"/>
  <c r="AN18" i="9"/>
  <c r="AM18" i="9" s="1"/>
  <c r="AL31" i="14"/>
  <c r="AN31" i="14"/>
  <c r="AM31" i="14" s="1"/>
  <c r="AL10" i="9"/>
  <c r="AN10" i="9"/>
  <c r="AM10" i="9" s="1"/>
  <c r="AL34" i="9"/>
  <c r="AN34" i="9"/>
  <c r="AM34" i="9" s="1"/>
  <c r="AM29" i="11"/>
  <c r="AL30" i="10"/>
  <c r="AN30" i="10"/>
  <c r="AM30" i="10" s="1"/>
  <c r="BO30" i="10" s="1"/>
  <c r="AL4" i="4"/>
  <c r="AN4" i="4"/>
  <c r="AM4" i="4" s="1"/>
  <c r="AL16" i="8"/>
  <c r="AN16" i="8"/>
  <c r="AM16" i="8" s="1"/>
  <c r="BU16" i="8" s="1"/>
  <c r="C32" i="4"/>
  <c r="D32" i="4" s="1"/>
  <c r="AX35" i="4"/>
  <c r="AG19" i="15" s="1"/>
  <c r="AY35" i="4"/>
  <c r="AG21" i="15" s="1"/>
  <c r="BC35" i="4"/>
  <c r="BD35" i="4"/>
  <c r="AG30" i="15" s="1"/>
  <c r="BB35" i="4"/>
  <c r="AW35" i="4"/>
  <c r="AN8" i="8"/>
  <c r="AM8" i="8" s="1"/>
  <c r="AL8" i="8"/>
  <c r="AN32" i="8"/>
  <c r="AM32" i="8" s="1"/>
  <c r="BO32" i="8" s="1"/>
  <c r="AL32" i="8"/>
  <c r="AL7" i="4"/>
  <c r="AN7" i="4"/>
  <c r="AM7" i="4" s="1"/>
  <c r="AU7" i="4" s="1"/>
  <c r="AV7" i="4" s="1"/>
  <c r="AV35" i="4" s="1"/>
  <c r="AL5" i="14"/>
  <c r="AN5" i="14"/>
  <c r="AM5" i="14" s="1"/>
  <c r="AN28" i="4"/>
  <c r="AM28" i="4" s="1"/>
  <c r="BU28" i="4" s="1"/>
  <c r="AL28" i="4"/>
  <c r="AN8" i="4"/>
  <c r="AM8" i="4" s="1"/>
  <c r="BI8" i="4" s="1"/>
  <c r="AL8" i="4"/>
  <c r="AL22" i="10"/>
  <c r="AN22" i="10"/>
  <c r="AM22" i="10" s="1"/>
  <c r="BL22" i="10" s="1"/>
  <c r="AL33" i="8"/>
  <c r="AN33" i="8"/>
  <c r="AM33" i="8" s="1"/>
  <c r="BI33" i="8" s="1"/>
  <c r="AL4" i="10"/>
  <c r="AN4" i="10"/>
  <c r="AM4" i="10" s="1"/>
  <c r="AN24" i="8"/>
  <c r="AM24" i="8" s="1"/>
  <c r="BL24" i="8" s="1"/>
  <c r="AL24" i="8"/>
  <c r="AL5" i="4"/>
  <c r="AN5" i="4"/>
  <c r="AM5" i="4" s="1"/>
  <c r="AN6" i="4"/>
  <c r="AM6" i="4" s="1"/>
  <c r="AL6" i="4"/>
  <c r="AL24" i="10"/>
  <c r="AN24" i="10"/>
  <c r="AM24" i="10" s="1"/>
  <c r="AL31" i="4"/>
  <c r="AN31" i="4"/>
  <c r="AM31" i="4" s="1"/>
  <c r="BI31" i="4" s="1"/>
  <c r="AL9" i="8"/>
  <c r="AN9" i="8"/>
  <c r="AM9" i="8" s="1"/>
  <c r="AL21" i="10"/>
  <c r="AN21" i="10"/>
  <c r="AM21" i="10" s="1"/>
  <c r="BU21" i="10" s="1"/>
  <c r="AN25" i="8"/>
  <c r="AM25" i="8" s="1"/>
  <c r="BO25" i="8" s="1"/>
  <c r="AL25" i="8"/>
  <c r="AN17" i="8"/>
  <c r="AM17" i="8" s="1"/>
  <c r="AU17" i="8" s="1"/>
  <c r="AV17" i="8" s="1"/>
  <c r="AL17" i="8"/>
  <c r="AL32" i="4"/>
  <c r="AN32" i="4"/>
  <c r="AM32" i="4" s="1"/>
  <c r="AL20" i="14"/>
  <c r="AN20" i="14"/>
  <c r="AM20" i="14" s="1"/>
  <c r="AN17" i="14"/>
  <c r="AM17" i="14" s="1"/>
  <c r="AL17" i="14"/>
  <c r="AL34" i="14"/>
  <c r="AN34" i="14"/>
  <c r="AM34" i="14" s="1"/>
  <c r="AL19" i="14"/>
  <c r="AN19" i="14"/>
  <c r="AM19" i="14" s="1"/>
  <c r="AL31" i="12"/>
  <c r="AN31" i="12"/>
  <c r="AM31" i="12" s="1"/>
  <c r="AL27" i="6"/>
  <c r="AN27" i="6"/>
  <c r="AM27" i="6" s="1"/>
  <c r="BO27" i="6" s="1"/>
  <c r="AL18" i="14"/>
  <c r="AN18" i="14"/>
  <c r="AM18" i="14" s="1"/>
  <c r="AL19" i="6"/>
  <c r="AN19" i="6"/>
  <c r="AM19" i="6" s="1"/>
  <c r="BL19" i="6" s="1"/>
  <c r="AL23" i="6"/>
  <c r="AN23" i="6"/>
  <c r="AM23" i="6" s="1"/>
  <c r="AL33" i="14"/>
  <c r="AN33" i="14"/>
  <c r="AM33" i="14" s="1"/>
  <c r="AL7" i="6"/>
  <c r="AN7" i="6"/>
  <c r="AM7" i="6" s="1"/>
  <c r="BI7" i="6" s="1"/>
  <c r="AL4" i="14"/>
  <c r="AN4" i="14"/>
  <c r="AM4" i="14" s="1"/>
  <c r="AL32" i="12"/>
  <c r="AN32" i="12"/>
  <c r="AM32" i="12" s="1"/>
  <c r="BR32" i="12" s="1"/>
  <c r="AL31" i="6"/>
  <c r="AN31" i="6"/>
  <c r="AM31" i="6" s="1"/>
  <c r="BR31" i="6" s="1"/>
  <c r="AL15" i="6"/>
  <c r="AN15" i="6"/>
  <c r="AM15" i="6" s="1"/>
  <c r="AC12" i="9"/>
  <c r="AD12" i="9" s="1"/>
  <c r="AP8" i="15"/>
  <c r="AL29" i="6"/>
  <c r="AN29" i="6"/>
  <c r="AM29" i="6" s="1"/>
  <c r="AL13" i="6"/>
  <c r="AN13" i="6"/>
  <c r="AM13" i="6" s="1"/>
  <c r="BO13" i="6" s="1"/>
  <c r="AL5" i="6"/>
  <c r="AN5" i="6"/>
  <c r="AM5" i="6" s="1"/>
  <c r="BL5" i="6" s="1"/>
  <c r="AL8" i="14"/>
  <c r="AN8" i="14"/>
  <c r="AM8" i="14" s="1"/>
  <c r="AL8" i="2"/>
  <c r="AN8" i="2"/>
  <c r="AM8" i="2" s="1"/>
  <c r="AL20" i="2"/>
  <c r="AN20" i="2"/>
  <c r="AM20" i="2" s="1"/>
  <c r="BI20" i="2" s="1"/>
  <c r="AN24" i="2"/>
  <c r="AM24" i="2" s="1"/>
  <c r="BU24" i="2" s="1"/>
  <c r="AL24" i="2"/>
  <c r="AL32" i="2"/>
  <c r="AN32" i="2"/>
  <c r="AM32" i="2" s="1"/>
  <c r="BI32" i="2" s="1"/>
  <c r="AN7" i="14"/>
  <c r="AM7" i="14" s="1"/>
  <c r="AL7" i="14"/>
  <c r="AL13" i="14"/>
  <c r="AN13" i="14"/>
  <c r="AM13" i="14" s="1"/>
  <c r="AL15" i="14"/>
  <c r="AN15" i="14"/>
  <c r="AM15" i="14" s="1"/>
  <c r="AN21" i="14"/>
  <c r="AM21" i="14" s="1"/>
  <c r="AL21" i="14"/>
  <c r="AL25" i="14"/>
  <c r="AN25" i="14"/>
  <c r="AM25" i="14" s="1"/>
  <c r="AN21" i="2"/>
  <c r="AM21" i="2" s="1"/>
  <c r="AU21" i="2" s="1"/>
  <c r="AV21" i="2" s="1"/>
  <c r="AL21" i="2"/>
  <c r="AL33" i="6"/>
  <c r="AN33" i="6"/>
  <c r="AM33" i="6" s="1"/>
  <c r="BL33" i="6" s="1"/>
  <c r="AL21" i="6"/>
  <c r="AN21" i="6"/>
  <c r="AM21" i="6" s="1"/>
  <c r="BI21" i="6" s="1"/>
  <c r="AL6" i="14"/>
  <c r="AN6" i="14"/>
  <c r="AM6" i="14" s="1"/>
  <c r="AU6" i="14" s="1"/>
  <c r="AV6" i="14" s="1"/>
  <c r="AL10" i="14"/>
  <c r="AN10" i="14"/>
  <c r="AM10" i="14" s="1"/>
  <c r="AN12" i="14"/>
  <c r="AM12" i="14" s="1"/>
  <c r="AL12" i="14"/>
  <c r="AL14" i="14"/>
  <c r="AN14" i="14"/>
  <c r="AM14" i="14" s="1"/>
  <c r="AN16" i="14"/>
  <c r="AM16" i="14" s="1"/>
  <c r="AL16" i="14"/>
  <c r="AL22" i="14"/>
  <c r="AN22" i="14"/>
  <c r="AM22" i="14" s="1"/>
  <c r="AN24" i="14"/>
  <c r="AM24" i="14" s="1"/>
  <c r="AL24" i="14"/>
  <c r="AL26" i="14"/>
  <c r="AN26" i="14"/>
  <c r="AM26" i="14" s="1"/>
  <c r="AN32" i="14"/>
  <c r="AM32" i="14" s="1"/>
  <c r="AL32" i="14"/>
  <c r="AL12" i="2"/>
  <c r="AN12" i="2"/>
  <c r="AM12" i="2" s="1"/>
  <c r="BL12" i="2" s="1"/>
  <c r="AL16" i="2"/>
  <c r="AN16" i="2"/>
  <c r="AM16" i="2" s="1"/>
  <c r="AL28" i="2"/>
  <c r="AN28" i="2"/>
  <c r="AM28" i="2" s="1"/>
  <c r="BL28" i="2" s="1"/>
  <c r="AN9" i="14"/>
  <c r="AM9" i="14" s="1"/>
  <c r="AL9" i="14"/>
  <c r="AL11" i="14"/>
  <c r="AN11" i="14"/>
  <c r="AM11" i="14" s="1"/>
  <c r="AL23" i="14"/>
  <c r="AN23" i="14"/>
  <c r="AM23" i="14" s="1"/>
  <c r="AL27" i="14"/>
  <c r="AN27" i="14"/>
  <c r="AM27" i="14" s="1"/>
  <c r="AN9" i="2"/>
  <c r="AM9" i="2" s="1"/>
  <c r="AL9" i="2"/>
  <c r="AL13" i="2"/>
  <c r="AN13" i="2"/>
  <c r="AM13" i="2" s="1"/>
  <c r="BI13" i="2" s="1"/>
  <c r="AN17" i="2"/>
  <c r="AM17" i="2" s="1"/>
  <c r="BU17" i="2" s="1"/>
  <c r="AL17" i="2"/>
  <c r="AN25" i="2"/>
  <c r="AM25" i="2" s="1"/>
  <c r="BI25" i="2" s="1"/>
  <c r="AL25" i="2"/>
  <c r="AN29" i="2"/>
  <c r="AM29" i="2" s="1"/>
  <c r="AL29" i="2"/>
  <c r="AL33" i="2"/>
  <c r="AN33" i="2"/>
  <c r="AM33" i="2" s="1"/>
  <c r="BL33" i="2" s="1"/>
  <c r="AL25" i="6"/>
  <c r="AN25" i="6"/>
  <c r="AM25" i="6" s="1"/>
  <c r="BU25" i="6" s="1"/>
  <c r="AL17" i="6"/>
  <c r="AN17" i="6"/>
  <c r="AM17" i="6" s="1"/>
  <c r="BR17" i="6" s="1"/>
  <c r="AL9" i="6"/>
  <c r="AN9" i="6"/>
  <c r="AM9" i="6" s="1"/>
  <c r="AL30" i="6"/>
  <c r="AN30" i="6"/>
  <c r="AM30" i="6" s="1"/>
  <c r="AL24" i="11"/>
  <c r="AN24" i="11"/>
  <c r="AM24" i="11" s="1"/>
  <c r="BU24" i="11" s="1"/>
  <c r="AN22" i="12"/>
  <c r="AM22" i="12" s="1"/>
  <c r="BI22" i="12" s="1"/>
  <c r="AL22" i="12"/>
  <c r="AL26" i="12"/>
  <c r="AN26" i="12"/>
  <c r="AM26" i="12" s="1"/>
  <c r="BU26" i="12" s="1"/>
  <c r="AN32" i="6"/>
  <c r="AM32" i="6" s="1"/>
  <c r="BU32" i="6" s="1"/>
  <c r="AL32" i="6"/>
  <c r="AN28" i="6"/>
  <c r="AM28" i="6" s="1"/>
  <c r="BI28" i="6" s="1"/>
  <c r="AL28" i="6"/>
  <c r="AL24" i="6"/>
  <c r="AN24" i="6"/>
  <c r="AM24" i="6" s="1"/>
  <c r="BR24" i="6" s="1"/>
  <c r="AL20" i="6"/>
  <c r="AN20" i="6"/>
  <c r="AM20" i="6" s="1"/>
  <c r="BO20" i="6" s="1"/>
  <c r="AN16" i="6"/>
  <c r="AM16" i="6" s="1"/>
  <c r="AL16" i="6"/>
  <c r="AN12" i="6"/>
  <c r="AM12" i="6" s="1"/>
  <c r="BL12" i="6" s="1"/>
  <c r="AL12" i="6"/>
  <c r="AL4" i="6"/>
  <c r="AN4" i="6"/>
  <c r="AM4" i="6" s="1"/>
  <c r="AL30" i="11"/>
  <c r="AN30" i="11"/>
  <c r="AM30" i="11" s="1"/>
  <c r="BR30" i="11" s="1"/>
  <c r="AL26" i="11"/>
  <c r="AN26" i="11"/>
  <c r="AM26" i="11" s="1"/>
  <c r="BO26" i="11" s="1"/>
  <c r="AL18" i="11"/>
  <c r="AN18" i="11"/>
  <c r="AM18" i="11" s="1"/>
  <c r="BL18" i="11" s="1"/>
  <c r="AL14" i="11"/>
  <c r="AN14" i="11"/>
  <c r="AM14" i="11" s="1"/>
  <c r="AL10" i="11"/>
  <c r="AN10" i="11"/>
  <c r="AM10" i="11" s="1"/>
  <c r="BU10" i="11" s="1"/>
  <c r="AL6" i="11"/>
  <c r="AN6" i="11"/>
  <c r="AM6" i="11" s="1"/>
  <c r="BI6" i="11" s="1"/>
  <c r="AN26" i="6"/>
  <c r="AM26" i="6" s="1"/>
  <c r="BL26" i="6" s="1"/>
  <c r="AL26" i="6"/>
  <c r="AN22" i="6"/>
  <c r="AM22" i="6" s="1"/>
  <c r="AL22" i="6"/>
  <c r="AL18" i="6"/>
  <c r="AN18" i="6"/>
  <c r="AM18" i="6" s="1"/>
  <c r="BU18" i="6" s="1"/>
  <c r="AN14" i="6"/>
  <c r="AM14" i="6" s="1"/>
  <c r="BI14" i="6" s="1"/>
  <c r="AL14" i="6"/>
  <c r="AN10" i="6"/>
  <c r="AM10" i="6" s="1"/>
  <c r="BR10" i="6" s="1"/>
  <c r="AL10" i="6"/>
  <c r="AL6" i="6"/>
  <c r="AN6" i="6"/>
  <c r="AM6" i="6" s="1"/>
  <c r="BO6" i="6" s="1"/>
  <c r="AL32" i="11"/>
  <c r="AN32" i="11"/>
  <c r="AM32" i="11" s="1"/>
  <c r="BL32" i="11" s="1"/>
  <c r="AL28" i="11"/>
  <c r="AN28" i="11"/>
  <c r="AM28" i="11" s="1"/>
  <c r="AL20" i="11"/>
  <c r="AN20" i="11"/>
  <c r="AM20" i="11" s="1"/>
  <c r="BI20" i="11" s="1"/>
  <c r="AL16" i="11"/>
  <c r="AN16" i="11"/>
  <c r="AM16" i="11" s="1"/>
  <c r="BR16" i="11" s="1"/>
  <c r="AL12" i="11"/>
  <c r="AN12" i="11"/>
  <c r="AM12" i="11" s="1"/>
  <c r="AL8" i="11"/>
  <c r="AN8" i="11"/>
  <c r="AM8" i="11" s="1"/>
  <c r="AL25" i="12"/>
  <c r="AN25" i="12"/>
  <c r="AM25" i="12" s="1"/>
  <c r="BR25" i="12" s="1"/>
  <c r="AN8" i="6"/>
  <c r="AM8" i="6" s="1"/>
  <c r="AL8" i="6"/>
  <c r="AN22" i="11"/>
  <c r="AM22" i="11" s="1"/>
  <c r="AL22" i="11"/>
  <c r="AL14" i="8"/>
  <c r="AN14" i="8"/>
  <c r="AM14" i="8" s="1"/>
  <c r="AN23" i="8"/>
  <c r="AM23" i="8" s="1"/>
  <c r="BU23" i="8" s="1"/>
  <c r="AL23" i="8"/>
  <c r="AL7" i="2"/>
  <c r="AN7" i="2"/>
  <c r="AM7" i="2" s="1"/>
  <c r="AL21" i="9"/>
  <c r="AN21" i="9"/>
  <c r="AM21" i="9" s="1"/>
  <c r="AL32" i="10"/>
  <c r="AN32" i="10"/>
  <c r="AM32" i="10" s="1"/>
  <c r="AL11" i="12"/>
  <c r="AN11" i="12"/>
  <c r="AM11" i="12" s="1"/>
  <c r="BR11" i="12" s="1"/>
  <c r="AL15" i="12"/>
  <c r="AN15" i="12"/>
  <c r="AM15" i="12" s="1"/>
  <c r="BI15" i="12" s="1"/>
  <c r="AL19" i="12"/>
  <c r="AN19" i="12"/>
  <c r="AM19" i="12" s="1"/>
  <c r="BU19" i="12" s="1"/>
  <c r="AL33" i="12"/>
  <c r="AN33" i="12"/>
  <c r="AM33" i="12" s="1"/>
  <c r="AR33" i="12" s="1"/>
  <c r="AV33" i="12" s="1"/>
  <c r="AL29" i="12"/>
  <c r="AN29" i="12"/>
  <c r="AM29" i="12" s="1"/>
  <c r="BI29" i="12" s="1"/>
  <c r="AL17" i="12"/>
  <c r="AN17" i="12"/>
  <c r="AM17" i="12" s="1"/>
  <c r="AL9" i="12"/>
  <c r="AN9" i="12"/>
  <c r="AM9" i="12" s="1"/>
  <c r="AL7" i="12"/>
  <c r="AN7" i="12"/>
  <c r="AM7" i="12" s="1"/>
  <c r="AL10" i="2"/>
  <c r="AN10" i="2"/>
  <c r="AM10" i="2" s="1"/>
  <c r="AL18" i="2"/>
  <c r="AN18" i="2"/>
  <c r="AM18" i="2" s="1"/>
  <c r="BI18" i="2" s="1"/>
  <c r="AL30" i="2"/>
  <c r="AN30" i="2"/>
  <c r="AM30" i="2" s="1"/>
  <c r="AL20" i="9"/>
  <c r="AN20" i="9"/>
  <c r="AM20" i="9" s="1"/>
  <c r="AL24" i="9"/>
  <c r="AN24" i="9"/>
  <c r="AM24" i="9" s="1"/>
  <c r="AL26" i="10"/>
  <c r="AN26" i="10"/>
  <c r="AM26" i="10" s="1"/>
  <c r="AL16" i="10"/>
  <c r="AN16" i="10"/>
  <c r="AM16" i="10" s="1"/>
  <c r="BO16" i="10" s="1"/>
  <c r="AN13" i="10"/>
  <c r="AM13" i="10" s="1"/>
  <c r="BR13" i="10" s="1"/>
  <c r="AL13" i="10"/>
  <c r="AN7" i="10"/>
  <c r="AM7" i="10" s="1"/>
  <c r="BU7" i="10" s="1"/>
  <c r="AL7" i="10"/>
  <c r="AN11" i="10"/>
  <c r="AM11" i="10" s="1"/>
  <c r="AL11" i="10"/>
  <c r="AL12" i="12"/>
  <c r="AN12" i="12"/>
  <c r="AM12" i="12" s="1"/>
  <c r="BU12" i="12" s="1"/>
  <c r="AL16" i="12"/>
  <c r="AN16" i="12"/>
  <c r="AM16" i="12" s="1"/>
  <c r="AN4" i="12"/>
  <c r="AM4" i="12" s="1"/>
  <c r="AU4" i="12" s="1"/>
  <c r="AV4" i="12" s="1"/>
  <c r="AL4" i="12"/>
  <c r="AN30" i="12"/>
  <c r="AM30" i="12" s="1"/>
  <c r="AL30" i="12"/>
  <c r="AN10" i="12"/>
  <c r="AM10" i="12" s="1"/>
  <c r="AL10" i="12"/>
  <c r="AN19" i="10"/>
  <c r="AM19" i="10" s="1"/>
  <c r="AL19" i="10"/>
  <c r="AN5" i="10"/>
  <c r="AM5" i="10" s="1"/>
  <c r="AL5" i="10"/>
  <c r="AL8" i="10"/>
  <c r="AN8" i="10"/>
  <c r="AM8" i="10" s="1"/>
  <c r="BL8" i="10" s="1"/>
  <c r="AL12" i="10"/>
  <c r="AN12" i="10"/>
  <c r="AM12" i="10" s="1"/>
  <c r="AL32" i="5"/>
  <c r="AN32" i="5"/>
  <c r="AM32" i="5" s="1"/>
  <c r="BI32" i="5" s="1"/>
  <c r="AL30" i="5"/>
  <c r="AN30" i="5"/>
  <c r="AM30" i="5" s="1"/>
  <c r="BL30" i="5" s="1"/>
  <c r="AL28" i="5"/>
  <c r="AN28" i="5"/>
  <c r="AM28" i="5" s="1"/>
  <c r="BR28" i="5" s="1"/>
  <c r="AL26" i="5"/>
  <c r="AN26" i="5"/>
  <c r="AM26" i="5" s="1"/>
  <c r="AL24" i="5"/>
  <c r="AN24" i="5"/>
  <c r="AM24" i="5" s="1"/>
  <c r="BO24" i="5" s="1"/>
  <c r="AL22" i="5"/>
  <c r="AN22" i="5"/>
  <c r="AM22" i="5" s="1"/>
  <c r="BU22" i="5" s="1"/>
  <c r="AL20" i="5"/>
  <c r="AN20" i="5"/>
  <c r="AM20" i="5" s="1"/>
  <c r="AL18" i="5"/>
  <c r="AN18" i="5"/>
  <c r="AM18" i="5" s="1"/>
  <c r="BI18" i="5" s="1"/>
  <c r="AL16" i="5"/>
  <c r="AN16" i="5"/>
  <c r="AM16" i="5" s="1"/>
  <c r="BL16" i="5" s="1"/>
  <c r="AL14" i="5"/>
  <c r="AN14" i="5"/>
  <c r="AM14" i="5" s="1"/>
  <c r="BR14" i="5" s="1"/>
  <c r="AL12" i="5"/>
  <c r="AN12" i="5"/>
  <c r="AM12" i="5" s="1"/>
  <c r="AL10" i="5"/>
  <c r="AN10" i="5"/>
  <c r="AM10" i="5" s="1"/>
  <c r="BO10" i="5" s="1"/>
  <c r="AL8" i="5"/>
  <c r="AN8" i="5"/>
  <c r="AM8" i="5" s="1"/>
  <c r="AL6" i="5"/>
  <c r="AN6" i="5"/>
  <c r="AM6" i="5" s="1"/>
  <c r="AL4" i="5"/>
  <c r="AN4" i="5"/>
  <c r="AM4" i="5" s="1"/>
  <c r="AL31" i="7"/>
  <c r="AN31" i="7"/>
  <c r="AM31" i="7" s="1"/>
  <c r="AN27" i="7"/>
  <c r="AM27" i="7" s="1"/>
  <c r="BU27" i="7" s="1"/>
  <c r="AL27" i="7"/>
  <c r="AN25" i="7"/>
  <c r="AM25" i="7" s="1"/>
  <c r="AL25" i="7"/>
  <c r="AN23" i="7"/>
  <c r="AM23" i="7" s="1"/>
  <c r="BI23" i="7" s="1"/>
  <c r="AL23" i="7"/>
  <c r="AL21" i="7"/>
  <c r="AN21" i="7"/>
  <c r="AM21" i="7" s="1"/>
  <c r="BL21" i="7" s="1"/>
  <c r="AN17" i="7"/>
  <c r="AM17" i="7" s="1"/>
  <c r="AL17" i="7"/>
  <c r="AN13" i="7"/>
  <c r="AM13" i="7" s="1"/>
  <c r="BU13" i="7" s="1"/>
  <c r="AL13" i="7"/>
  <c r="AL11" i="7"/>
  <c r="AN11" i="7"/>
  <c r="AM11" i="7" s="1"/>
  <c r="AN9" i="7"/>
  <c r="AM9" i="7" s="1"/>
  <c r="BI9" i="7" s="1"/>
  <c r="AL9" i="7"/>
  <c r="AN7" i="7"/>
  <c r="AM7" i="7" s="1"/>
  <c r="BL7" i="7" s="1"/>
  <c r="AL7" i="7"/>
  <c r="AN5" i="7"/>
  <c r="AM5" i="7" s="1"/>
  <c r="AL5" i="7"/>
  <c r="AN29" i="13"/>
  <c r="AM29" i="13" s="1"/>
  <c r="BU29" i="13" s="1"/>
  <c r="AL29" i="13"/>
  <c r="AN27" i="13"/>
  <c r="AM27" i="13" s="1"/>
  <c r="AL27" i="13"/>
  <c r="AL23" i="13"/>
  <c r="AN23" i="13"/>
  <c r="AM23" i="13" s="1"/>
  <c r="BL23" i="13" s="1"/>
  <c r="AL21" i="13"/>
  <c r="AN21" i="13"/>
  <c r="AM21" i="13" s="1"/>
  <c r="BR21" i="13" s="1"/>
  <c r="AL19" i="13"/>
  <c r="AN19" i="13"/>
  <c r="AM19" i="13" s="1"/>
  <c r="AN15" i="13"/>
  <c r="AM15" i="13" s="1"/>
  <c r="AU15" i="13" s="1"/>
  <c r="AV15" i="13" s="1"/>
  <c r="AL15" i="13"/>
  <c r="AN13" i="13"/>
  <c r="AM13" i="13" s="1"/>
  <c r="AL13" i="13"/>
  <c r="AN9" i="13"/>
  <c r="AM9" i="13" s="1"/>
  <c r="BL9" i="13" s="1"/>
  <c r="AL9" i="13"/>
  <c r="AL7" i="13"/>
  <c r="AN7" i="13"/>
  <c r="AM7" i="13" s="1"/>
  <c r="BR7" i="13" s="1"/>
  <c r="AN5" i="13"/>
  <c r="AM5" i="13" s="1"/>
  <c r="AL5" i="13"/>
  <c r="AL15" i="8"/>
  <c r="AN15" i="8"/>
  <c r="AM15" i="8" s="1"/>
  <c r="AL22" i="8"/>
  <c r="AN22" i="8"/>
  <c r="AM22" i="8" s="1"/>
  <c r="BR22" i="8" s="1"/>
  <c r="AL27" i="8"/>
  <c r="AN27" i="8"/>
  <c r="AM27" i="8" s="1"/>
  <c r="AL31" i="5"/>
  <c r="AN31" i="5"/>
  <c r="AM31" i="5" s="1"/>
  <c r="BO31" i="5" s="1"/>
  <c r="AL25" i="5"/>
  <c r="AN25" i="5"/>
  <c r="AM25" i="5" s="1"/>
  <c r="BI25" i="5" s="1"/>
  <c r="AL11" i="5"/>
  <c r="AN11" i="5"/>
  <c r="AM11" i="5" s="1"/>
  <c r="BI11" i="5" s="1"/>
  <c r="AL7" i="5"/>
  <c r="AN7" i="5"/>
  <c r="AM7" i="5" s="1"/>
  <c r="AU7" i="5" s="1"/>
  <c r="AV7" i="5" s="1"/>
  <c r="AL5" i="5"/>
  <c r="AN5" i="5"/>
  <c r="AM5" i="5" s="1"/>
  <c r="AN32" i="7"/>
  <c r="AM32" i="7" s="1"/>
  <c r="AL32" i="7"/>
  <c r="AN28" i="7"/>
  <c r="AM28" i="7" s="1"/>
  <c r="BL28" i="7" s="1"/>
  <c r="AL28" i="7"/>
  <c r="AN26" i="7"/>
  <c r="AM26" i="7" s="1"/>
  <c r="BR26" i="7" s="1"/>
  <c r="AL26" i="7"/>
  <c r="AL24" i="7"/>
  <c r="AN24" i="7"/>
  <c r="AM24" i="7" s="1"/>
  <c r="AL20" i="7"/>
  <c r="AN20" i="7"/>
  <c r="AM20" i="7" s="1"/>
  <c r="BU20" i="7" s="1"/>
  <c r="AN18" i="7"/>
  <c r="AM18" i="7" s="1"/>
  <c r="AL18" i="7"/>
  <c r="AN12" i="7"/>
  <c r="AM12" i="7" s="1"/>
  <c r="BR12" i="7" s="1"/>
  <c r="AL12" i="7"/>
  <c r="AL10" i="7"/>
  <c r="AN10" i="7"/>
  <c r="AM10" i="7" s="1"/>
  <c r="AL6" i="7"/>
  <c r="AN6" i="7"/>
  <c r="AM6" i="7" s="1"/>
  <c r="BU6" i="7" s="1"/>
  <c r="AN4" i="7"/>
  <c r="AM4" i="7" s="1"/>
  <c r="AL4" i="7"/>
  <c r="AN28" i="13"/>
  <c r="AM28" i="13" s="1"/>
  <c r="BR28" i="13" s="1"/>
  <c r="AL28" i="13"/>
  <c r="AN26" i="13"/>
  <c r="AM26" i="13" s="1"/>
  <c r="AL26" i="13"/>
  <c r="AN22" i="13"/>
  <c r="AM22" i="13" s="1"/>
  <c r="BU22" i="13" s="1"/>
  <c r="AL22" i="13"/>
  <c r="AN20" i="13"/>
  <c r="AM20" i="13" s="1"/>
  <c r="AL20" i="13"/>
  <c r="AN16" i="13"/>
  <c r="AM16" i="13" s="1"/>
  <c r="BL16" i="13" s="1"/>
  <c r="AL16" i="13"/>
  <c r="AN12" i="13"/>
  <c r="AM12" i="13" s="1"/>
  <c r="AL12" i="13"/>
  <c r="AL8" i="13"/>
  <c r="AN8" i="13"/>
  <c r="AM8" i="13" s="1"/>
  <c r="BU8" i="13" s="1"/>
  <c r="AL6" i="13"/>
  <c r="AN6" i="13"/>
  <c r="AM6" i="13" s="1"/>
  <c r="AL4" i="13"/>
  <c r="AN4" i="13"/>
  <c r="AM4" i="13" s="1"/>
  <c r="AN7" i="8"/>
  <c r="AM7" i="8" s="1"/>
  <c r="AL7" i="8"/>
  <c r="AL31" i="8"/>
  <c r="AN31" i="8"/>
  <c r="AM31" i="8" s="1"/>
  <c r="BL31" i="8" s="1"/>
  <c r="AL10" i="8"/>
  <c r="AN10" i="8"/>
  <c r="AM10" i="8" s="1"/>
  <c r="AL19" i="8"/>
  <c r="AN19" i="8"/>
  <c r="AM19" i="8" s="1"/>
  <c r="BI19" i="8" s="1"/>
  <c r="AL26" i="8"/>
  <c r="AN26" i="8"/>
  <c r="AM26" i="8" s="1"/>
  <c r="BI26" i="8" s="1"/>
  <c r="AL34" i="8"/>
  <c r="AN34" i="8"/>
  <c r="AM34" i="8" s="1"/>
  <c r="AL11" i="2"/>
  <c r="AN11" i="2"/>
  <c r="AM11" i="2" s="1"/>
  <c r="BI11" i="2" s="1"/>
  <c r="AL14" i="2"/>
  <c r="AN14" i="2"/>
  <c r="AM14" i="2" s="1"/>
  <c r="BL14" i="2" s="1"/>
  <c r="AL19" i="2"/>
  <c r="AN19" i="2"/>
  <c r="AM19" i="2" s="1"/>
  <c r="BL19" i="2" s="1"/>
  <c r="AL22" i="2"/>
  <c r="AN22" i="2"/>
  <c r="AM22" i="2" s="1"/>
  <c r="AL27" i="2"/>
  <c r="AN27" i="2"/>
  <c r="AM27" i="2" s="1"/>
  <c r="BI27" i="2" s="1"/>
  <c r="AL31" i="2"/>
  <c r="AN31" i="2"/>
  <c r="AM31" i="2" s="1"/>
  <c r="BU31" i="2" s="1"/>
  <c r="AL34" i="2"/>
  <c r="AN34" i="2"/>
  <c r="AM34" i="2" s="1"/>
  <c r="AU34" i="2" s="1"/>
  <c r="AV34" i="2" s="1"/>
  <c r="AL8" i="9"/>
  <c r="AN8" i="9"/>
  <c r="AM8" i="9" s="1"/>
  <c r="AN13" i="9"/>
  <c r="AM13" i="9" s="1"/>
  <c r="AL13" i="9"/>
  <c r="AL16" i="9"/>
  <c r="AN16" i="9"/>
  <c r="AM16" i="9" s="1"/>
  <c r="AN25" i="9"/>
  <c r="AM25" i="9" s="1"/>
  <c r="AL25" i="9"/>
  <c r="AL28" i="9"/>
  <c r="AN28" i="9"/>
  <c r="AM28" i="9" s="1"/>
  <c r="AL32" i="9"/>
  <c r="AN32" i="9"/>
  <c r="AM32" i="9" s="1"/>
  <c r="AL28" i="10"/>
  <c r="AN28" i="10"/>
  <c r="AM28" i="10" s="1"/>
  <c r="BU28" i="10" s="1"/>
  <c r="AL24" i="12"/>
  <c r="AN24" i="12"/>
  <c r="AM24" i="12" s="1"/>
  <c r="AL20" i="12"/>
  <c r="AN20" i="12"/>
  <c r="AM20" i="12" s="1"/>
  <c r="BL20" i="12" s="1"/>
  <c r="AL13" i="12"/>
  <c r="AN13" i="12"/>
  <c r="AM13" i="12" s="1"/>
  <c r="BL13" i="12" s="1"/>
  <c r="AL6" i="2"/>
  <c r="AN6" i="2"/>
  <c r="AM6" i="2" s="1"/>
  <c r="AL15" i="2"/>
  <c r="AN15" i="2"/>
  <c r="AM15" i="2" s="1"/>
  <c r="AN23" i="2"/>
  <c r="AM23" i="2" s="1"/>
  <c r="AL23" i="2"/>
  <c r="AL26" i="2"/>
  <c r="AN26" i="2"/>
  <c r="AM26" i="2" s="1"/>
  <c r="BL26" i="2" s="1"/>
  <c r="AN4" i="2"/>
  <c r="AM4" i="2" s="1"/>
  <c r="AL4" i="2"/>
  <c r="AN9" i="9"/>
  <c r="AM9" i="9" s="1"/>
  <c r="AL9" i="9"/>
  <c r="AL12" i="9"/>
  <c r="AN12" i="9"/>
  <c r="AM12" i="9" s="1"/>
  <c r="AN17" i="9"/>
  <c r="AM17" i="9" s="1"/>
  <c r="AL17" i="9"/>
  <c r="AL29" i="9"/>
  <c r="AN29" i="9"/>
  <c r="AM29" i="9" s="1"/>
  <c r="AN33" i="9"/>
  <c r="AM33" i="9" s="1"/>
  <c r="AL33" i="9"/>
  <c r="AL33" i="10"/>
  <c r="AN33" i="10"/>
  <c r="AM33" i="10" s="1"/>
  <c r="AN29" i="10"/>
  <c r="AM29" i="10" s="1"/>
  <c r="BL29" i="10" s="1"/>
  <c r="AL29" i="10"/>
  <c r="AN20" i="10"/>
  <c r="AM20" i="10" s="1"/>
  <c r="BR20" i="10" s="1"/>
  <c r="AL20" i="10"/>
  <c r="AN9" i="10"/>
  <c r="AM9" i="10" s="1"/>
  <c r="AL9" i="10"/>
  <c r="AN15" i="10"/>
  <c r="AM15" i="10" s="1"/>
  <c r="BL15" i="10" s="1"/>
  <c r="AL15" i="10"/>
  <c r="AL18" i="10"/>
  <c r="AN18" i="10"/>
  <c r="AM18" i="10" s="1"/>
  <c r="AL27" i="10"/>
  <c r="AN27" i="10"/>
  <c r="AM27" i="10" s="1"/>
  <c r="BR27" i="10" s="1"/>
  <c r="AL27" i="12"/>
  <c r="AN27" i="12"/>
  <c r="AM27" i="12" s="1"/>
  <c r="BL27" i="12" s="1"/>
  <c r="AL23" i="12"/>
  <c r="AN23" i="12"/>
  <c r="AM23" i="12" s="1"/>
  <c r="AL18" i="12"/>
  <c r="AN18" i="12"/>
  <c r="AM18" i="12" s="1"/>
  <c r="BR18" i="12" s="1"/>
  <c r="AL14" i="12"/>
  <c r="AV14" i="12" s="1"/>
  <c r="AN14" i="12"/>
  <c r="AM14" i="12" s="1"/>
  <c r="AL8" i="12"/>
  <c r="AN8" i="12"/>
  <c r="AM8" i="12" s="1"/>
  <c r="BI8" i="12" s="1"/>
  <c r="AL5" i="12"/>
  <c r="AN5" i="12"/>
  <c r="AM5" i="12" s="1"/>
  <c r="AN25" i="10"/>
  <c r="AM25" i="10" s="1"/>
  <c r="AL25" i="10"/>
  <c r="AL14" i="10"/>
  <c r="AN14" i="10"/>
  <c r="AM14" i="10" s="1"/>
  <c r="BU14" i="10" s="1"/>
  <c r="AL10" i="10"/>
  <c r="AN10" i="10"/>
  <c r="AM10" i="10" s="1"/>
  <c r="AN17" i="10"/>
  <c r="AM17" i="10" s="1"/>
  <c r="AU17" i="10" s="1"/>
  <c r="AV17" i="10" s="1"/>
  <c r="AL17" i="10"/>
  <c r="AN29" i="7"/>
  <c r="AM29" i="7" s="1"/>
  <c r="BO29" i="7" s="1"/>
  <c r="AL29" i="7"/>
  <c r="AL19" i="7"/>
  <c r="AN19" i="7"/>
  <c r="AM19" i="7" s="1"/>
  <c r="BR19" i="7" s="1"/>
  <c r="AN15" i="7"/>
  <c r="AM15" i="7" s="1"/>
  <c r="BO15" i="7" s="1"/>
  <c r="AL15" i="7"/>
  <c r="AL33" i="13"/>
  <c r="AN33" i="13"/>
  <c r="AM33" i="13" s="1"/>
  <c r="AL31" i="13"/>
  <c r="AN31" i="13"/>
  <c r="AM31" i="13" s="1"/>
  <c r="AV31" i="13" s="1"/>
  <c r="AN25" i="13"/>
  <c r="AM25" i="13" s="1"/>
  <c r="BI25" i="13" s="1"/>
  <c r="AL25" i="13"/>
  <c r="AL17" i="13"/>
  <c r="AN17" i="13"/>
  <c r="AM17" i="13" s="1"/>
  <c r="BO17" i="13" s="1"/>
  <c r="AN11" i="13"/>
  <c r="AM11" i="13" s="1"/>
  <c r="BI11" i="13" s="1"/>
  <c r="AL11" i="13"/>
  <c r="AL6" i="8"/>
  <c r="AN6" i="8"/>
  <c r="AM6" i="8" s="1"/>
  <c r="AL11" i="8"/>
  <c r="AN11" i="8"/>
  <c r="AM11" i="8" s="1"/>
  <c r="AL18" i="8"/>
  <c r="AN18" i="8"/>
  <c r="AM18" i="8" s="1"/>
  <c r="BO18" i="8" s="1"/>
  <c r="AL30" i="8"/>
  <c r="AN30" i="8"/>
  <c r="AM30" i="8" s="1"/>
  <c r="BU30" i="8" s="1"/>
  <c r="AL4" i="8"/>
  <c r="AN4" i="8"/>
  <c r="AM4" i="8" s="1"/>
  <c r="AL29" i="5"/>
  <c r="AN29" i="5"/>
  <c r="AM29" i="5" s="1"/>
  <c r="BU29" i="5" s="1"/>
  <c r="AL27" i="5"/>
  <c r="AN27" i="5"/>
  <c r="AM27" i="5" s="1"/>
  <c r="AL23" i="5"/>
  <c r="AN23" i="5"/>
  <c r="AM23" i="5" s="1"/>
  <c r="BL23" i="5" s="1"/>
  <c r="AL21" i="5"/>
  <c r="AN21" i="5"/>
  <c r="AM21" i="5" s="1"/>
  <c r="BR21" i="5" s="1"/>
  <c r="AL19" i="5"/>
  <c r="AN19" i="5"/>
  <c r="AM19" i="5" s="1"/>
  <c r="AL17" i="5"/>
  <c r="AN17" i="5"/>
  <c r="AM17" i="5" s="1"/>
  <c r="BO17" i="5" s="1"/>
  <c r="AL15" i="5"/>
  <c r="AN15" i="5"/>
  <c r="AM15" i="5" s="1"/>
  <c r="BU15" i="5" s="1"/>
  <c r="AL13" i="5"/>
  <c r="AN13" i="5"/>
  <c r="AM13" i="5" s="1"/>
  <c r="AL9" i="5"/>
  <c r="AN9" i="5"/>
  <c r="AM9" i="5" s="1"/>
  <c r="BL9" i="5" s="1"/>
  <c r="AL30" i="7"/>
  <c r="AN30" i="7"/>
  <c r="AM30" i="7" s="1"/>
  <c r="BI30" i="7" s="1"/>
  <c r="AN22" i="7"/>
  <c r="AM22" i="7" s="1"/>
  <c r="BO22" i="7" s="1"/>
  <c r="AL22" i="7"/>
  <c r="AL16" i="7"/>
  <c r="AN16" i="7"/>
  <c r="AM16" i="7" s="1"/>
  <c r="BI16" i="7" s="1"/>
  <c r="AN14" i="7"/>
  <c r="AM14" i="7" s="1"/>
  <c r="BL14" i="7" s="1"/>
  <c r="AL14" i="7"/>
  <c r="AN8" i="7"/>
  <c r="AM8" i="7" s="1"/>
  <c r="BO8" i="7" s="1"/>
  <c r="AL8" i="7"/>
  <c r="AL32" i="13"/>
  <c r="AN32" i="13"/>
  <c r="AM32" i="13" s="1"/>
  <c r="AL30" i="13"/>
  <c r="AN30" i="13"/>
  <c r="AM30" i="13" s="1"/>
  <c r="BL30" i="13" s="1"/>
  <c r="AL24" i="13"/>
  <c r="AN24" i="13"/>
  <c r="AM24" i="13" s="1"/>
  <c r="BO24" i="13" s="1"/>
  <c r="AN18" i="13"/>
  <c r="AM18" i="13" s="1"/>
  <c r="BI18" i="13" s="1"/>
  <c r="AL18" i="13"/>
  <c r="AL14" i="13"/>
  <c r="AN14" i="13"/>
  <c r="AM14" i="13" s="1"/>
  <c r="BR14" i="13" s="1"/>
  <c r="AL10" i="13"/>
  <c r="AN10" i="13"/>
  <c r="AM10" i="13" s="1"/>
  <c r="BO10" i="13" s="1"/>
  <c r="M14" i="12" l="1"/>
  <c r="N14" i="12" s="1"/>
  <c r="AZ14" i="12"/>
  <c r="U14" i="12" s="1"/>
  <c r="V14" i="12" s="1"/>
  <c r="AR9" i="12"/>
  <c r="AV9" i="12" s="1"/>
  <c r="BA9" i="12" s="1"/>
  <c r="BR9" i="12" s="1"/>
  <c r="BO14" i="12"/>
  <c r="BA14" i="12"/>
  <c r="AR6" i="5"/>
  <c r="AV6" i="5" s="1"/>
  <c r="BA6" i="5" s="1"/>
  <c r="AU8" i="2"/>
  <c r="AR8" i="2"/>
  <c r="BI34" i="6"/>
  <c r="BR10" i="2"/>
  <c r="BU10" i="2"/>
  <c r="BO24" i="4"/>
  <c r="BI24" i="4"/>
  <c r="BR4" i="4"/>
  <c r="BL4" i="4"/>
  <c r="BU15" i="8"/>
  <c r="BR15" i="8"/>
  <c r="BU5" i="14"/>
  <c r="BR5" i="14"/>
  <c r="BI8" i="5"/>
  <c r="BU8" i="5"/>
  <c r="BU6" i="10"/>
  <c r="BR6" i="10"/>
  <c r="BI4" i="6"/>
  <c r="BU4" i="6"/>
  <c r="BR4" i="13"/>
  <c r="BI4" i="13"/>
  <c r="BU5" i="7"/>
  <c r="BR5" i="7"/>
  <c r="BR24" i="4"/>
  <c r="BR15" i="5"/>
  <c r="BI15" i="5"/>
  <c r="BR29" i="5"/>
  <c r="BI29" i="5"/>
  <c r="BO14" i="2"/>
  <c r="BR14" i="2"/>
  <c r="BR6" i="7"/>
  <c r="BI6" i="7"/>
  <c r="BR20" i="7"/>
  <c r="BI20" i="7"/>
  <c r="BR22" i="5"/>
  <c r="BI22" i="5"/>
  <c r="BR19" i="12"/>
  <c r="BI19" i="12"/>
  <c r="BO28" i="6"/>
  <c r="BR28" i="6"/>
  <c r="BO25" i="13"/>
  <c r="BR25" i="13"/>
  <c r="BR22" i="13"/>
  <c r="BI22" i="13"/>
  <c r="BR29" i="13"/>
  <c r="BI29" i="13"/>
  <c r="BO23" i="7"/>
  <c r="BR23" i="7"/>
  <c r="BR27" i="7"/>
  <c r="BI27" i="7"/>
  <c r="BR7" i="10"/>
  <c r="BI7" i="10"/>
  <c r="BR23" i="8"/>
  <c r="BI23" i="8"/>
  <c r="BO20" i="11"/>
  <c r="BR20" i="11"/>
  <c r="BR18" i="6"/>
  <c r="BI18" i="6"/>
  <c r="BO6" i="11"/>
  <c r="BR6" i="11"/>
  <c r="BO7" i="6"/>
  <c r="BR7" i="6"/>
  <c r="BR31" i="11"/>
  <c r="BI31" i="11"/>
  <c r="BR17" i="11"/>
  <c r="BI17" i="11"/>
  <c r="BR30" i="8"/>
  <c r="BI30" i="8"/>
  <c r="BO19" i="8"/>
  <c r="BR19" i="8"/>
  <c r="BO29" i="12"/>
  <c r="BR29" i="12"/>
  <c r="BO14" i="6"/>
  <c r="BR14" i="6"/>
  <c r="BR25" i="6"/>
  <c r="BI25" i="6"/>
  <c r="BL31" i="4"/>
  <c r="BO31" i="4"/>
  <c r="BO33" i="8"/>
  <c r="BR33" i="8"/>
  <c r="BO11" i="13"/>
  <c r="BR11" i="13"/>
  <c r="BO16" i="7"/>
  <c r="BR16" i="7"/>
  <c r="BO30" i="7"/>
  <c r="BR30" i="7"/>
  <c r="BR14" i="10"/>
  <c r="BI14" i="10"/>
  <c r="BR28" i="10"/>
  <c r="BI28" i="10"/>
  <c r="BL27" i="2"/>
  <c r="BO27" i="2"/>
  <c r="BO26" i="8"/>
  <c r="BR26" i="8"/>
  <c r="BO11" i="5"/>
  <c r="BR11" i="5"/>
  <c r="BO32" i="5"/>
  <c r="BR32" i="5"/>
  <c r="BL7" i="12"/>
  <c r="BO7" i="12"/>
  <c r="BO15" i="12"/>
  <c r="BR15" i="12"/>
  <c r="BR32" i="6"/>
  <c r="BI32" i="6"/>
  <c r="BO22" i="12"/>
  <c r="BR22" i="12"/>
  <c r="BL13" i="2"/>
  <c r="BO13" i="2"/>
  <c r="BO28" i="2"/>
  <c r="BR28" i="2"/>
  <c r="BO21" i="6"/>
  <c r="BR21" i="6"/>
  <c r="BL20" i="2"/>
  <c r="BO20" i="2"/>
  <c r="BR16" i="8"/>
  <c r="BI16" i="8"/>
  <c r="BO8" i="12"/>
  <c r="BR8" i="12"/>
  <c r="BR8" i="13"/>
  <c r="BI8" i="13"/>
  <c r="BO25" i="5"/>
  <c r="BR25" i="5"/>
  <c r="BO18" i="5"/>
  <c r="BR18" i="5"/>
  <c r="BR12" i="12"/>
  <c r="BI12" i="12"/>
  <c r="BO18" i="13"/>
  <c r="BR18" i="13"/>
  <c r="BO9" i="7"/>
  <c r="BR9" i="7"/>
  <c r="BR13" i="7"/>
  <c r="BI13" i="7"/>
  <c r="BR10" i="11"/>
  <c r="BI10" i="11"/>
  <c r="BR26" i="12"/>
  <c r="BI26" i="12"/>
  <c r="BR24" i="11"/>
  <c r="BI24" i="11"/>
  <c r="BR21" i="10"/>
  <c r="BI21" i="10"/>
  <c r="BL5" i="11"/>
  <c r="BO5" i="11"/>
  <c r="BU23" i="5"/>
  <c r="BI23" i="5"/>
  <c r="BU28" i="7"/>
  <c r="BI28" i="7"/>
  <c r="BU9" i="13"/>
  <c r="BI9" i="13"/>
  <c r="BI22" i="7"/>
  <c r="BL22" i="7"/>
  <c r="BU29" i="10"/>
  <c r="BI29" i="10"/>
  <c r="BU26" i="2"/>
  <c r="BI26" i="2"/>
  <c r="BU13" i="12"/>
  <c r="BI13" i="12"/>
  <c r="BU31" i="8"/>
  <c r="BI31" i="8"/>
  <c r="BU23" i="13"/>
  <c r="BI23" i="13"/>
  <c r="BI10" i="5"/>
  <c r="BL10" i="5"/>
  <c r="BU30" i="5"/>
  <c r="BI30" i="5"/>
  <c r="BI16" i="10"/>
  <c r="BL16" i="10"/>
  <c r="BU12" i="6"/>
  <c r="BI12" i="6"/>
  <c r="BU33" i="6"/>
  <c r="BI33" i="6"/>
  <c r="BI13" i="6"/>
  <c r="BL13" i="6"/>
  <c r="BI30" i="10"/>
  <c r="BL30" i="10"/>
  <c r="BI24" i="13"/>
  <c r="BL24" i="13"/>
  <c r="BU9" i="5"/>
  <c r="BI9" i="5"/>
  <c r="BU18" i="11"/>
  <c r="BI18" i="11"/>
  <c r="BU19" i="6"/>
  <c r="BI19" i="6"/>
  <c r="BU23" i="4"/>
  <c r="BI23" i="4"/>
  <c r="BI10" i="13"/>
  <c r="BL10" i="13"/>
  <c r="BU30" i="13"/>
  <c r="BI30" i="13"/>
  <c r="BI17" i="5"/>
  <c r="BL17" i="5"/>
  <c r="BI18" i="8"/>
  <c r="BL18" i="8"/>
  <c r="BI17" i="13"/>
  <c r="BL17" i="13"/>
  <c r="BI14" i="12"/>
  <c r="BL14" i="12"/>
  <c r="BU16" i="13"/>
  <c r="BI16" i="13"/>
  <c r="BU7" i="7"/>
  <c r="BI7" i="7"/>
  <c r="BU32" i="11"/>
  <c r="BI32" i="11"/>
  <c r="BI26" i="11"/>
  <c r="BL26" i="11"/>
  <c r="BU24" i="8"/>
  <c r="BI24" i="8"/>
  <c r="BI32" i="8"/>
  <c r="BL32" i="8"/>
  <c r="BI19" i="11"/>
  <c r="BL19" i="11"/>
  <c r="BU24" i="4"/>
  <c r="BL24" i="4"/>
  <c r="BU27" i="12"/>
  <c r="BI27" i="12"/>
  <c r="BI6" i="6"/>
  <c r="BL6" i="6"/>
  <c r="BI20" i="6"/>
  <c r="BL20" i="6"/>
  <c r="BI27" i="6"/>
  <c r="BL27" i="6"/>
  <c r="BI28" i="12"/>
  <c r="BL28" i="12"/>
  <c r="BU14" i="7"/>
  <c r="BI14" i="7"/>
  <c r="BI8" i="7"/>
  <c r="BL8" i="7"/>
  <c r="BI15" i="7"/>
  <c r="BL15" i="7"/>
  <c r="BI29" i="7"/>
  <c r="BL29" i="7"/>
  <c r="BU15" i="10"/>
  <c r="BI15" i="10"/>
  <c r="BU20" i="12"/>
  <c r="BI20" i="12"/>
  <c r="BU19" i="2"/>
  <c r="BI19" i="2"/>
  <c r="BL4" i="13"/>
  <c r="BO4" i="13"/>
  <c r="BI31" i="5"/>
  <c r="BL31" i="5"/>
  <c r="BU21" i="7"/>
  <c r="BI21" i="7"/>
  <c r="BU16" i="5"/>
  <c r="BI16" i="5"/>
  <c r="BI24" i="5"/>
  <c r="BL24" i="5"/>
  <c r="BU8" i="10"/>
  <c r="BI8" i="10"/>
  <c r="BU26" i="6"/>
  <c r="BI26" i="6"/>
  <c r="BU33" i="2"/>
  <c r="BI33" i="2"/>
  <c r="BU12" i="2"/>
  <c r="BI12" i="2"/>
  <c r="BU5" i="6"/>
  <c r="BI5" i="6"/>
  <c r="BI25" i="8"/>
  <c r="BL25" i="8"/>
  <c r="BU22" i="10"/>
  <c r="BI22" i="10"/>
  <c r="BI4" i="4"/>
  <c r="BO4" i="4"/>
  <c r="BU30" i="4"/>
  <c r="BI30" i="4"/>
  <c r="BU16" i="7"/>
  <c r="BL16" i="7"/>
  <c r="BU30" i="7"/>
  <c r="BL30" i="7"/>
  <c r="BO21" i="5"/>
  <c r="BU21" i="5"/>
  <c r="BO27" i="10"/>
  <c r="BU27" i="10"/>
  <c r="BO28" i="13"/>
  <c r="BU28" i="13"/>
  <c r="BO12" i="7"/>
  <c r="BU12" i="7"/>
  <c r="BO26" i="7"/>
  <c r="BU26" i="7"/>
  <c r="BU23" i="7"/>
  <c r="BL23" i="7"/>
  <c r="BO25" i="12"/>
  <c r="BU25" i="12"/>
  <c r="BU20" i="11"/>
  <c r="BL20" i="11"/>
  <c r="BU6" i="11"/>
  <c r="BL6" i="11"/>
  <c r="BO24" i="6"/>
  <c r="BU24" i="6"/>
  <c r="BO17" i="2"/>
  <c r="BR17" i="2"/>
  <c r="BO31" i="6"/>
  <c r="BU31" i="6"/>
  <c r="BO28" i="4"/>
  <c r="BR28" i="4"/>
  <c r="BU18" i="13"/>
  <c r="BL18" i="13"/>
  <c r="BO20" i="10"/>
  <c r="BU20" i="10"/>
  <c r="BR11" i="2"/>
  <c r="BU11" i="2"/>
  <c r="BU26" i="8"/>
  <c r="BL26" i="8"/>
  <c r="BU11" i="5"/>
  <c r="BL11" i="5"/>
  <c r="BO22" i="8"/>
  <c r="BU22" i="8"/>
  <c r="BO21" i="13"/>
  <c r="BU21" i="13"/>
  <c r="BO28" i="5"/>
  <c r="BU28" i="5"/>
  <c r="BU32" i="5"/>
  <c r="BL32" i="5"/>
  <c r="BR18" i="2"/>
  <c r="BU18" i="2"/>
  <c r="BU7" i="12"/>
  <c r="BI7" i="12"/>
  <c r="BU15" i="12"/>
  <c r="BL15" i="12"/>
  <c r="BO10" i="6"/>
  <c r="BU10" i="6"/>
  <c r="BU22" i="12"/>
  <c r="BL22" i="12"/>
  <c r="BO17" i="6"/>
  <c r="BU17" i="6"/>
  <c r="BU28" i="2"/>
  <c r="BI28" i="2"/>
  <c r="BU33" i="8"/>
  <c r="BL33" i="8"/>
  <c r="BU5" i="11"/>
  <c r="BI5" i="11"/>
  <c r="BO14" i="13"/>
  <c r="BU14" i="13"/>
  <c r="BO19" i="7"/>
  <c r="BU19" i="7"/>
  <c r="BU8" i="12"/>
  <c r="BL8" i="12"/>
  <c r="BO18" i="12"/>
  <c r="BU18" i="12"/>
  <c r="BU9" i="7"/>
  <c r="BL9" i="7"/>
  <c r="BO13" i="10"/>
  <c r="BU13" i="10"/>
  <c r="BO16" i="11"/>
  <c r="BU16" i="11"/>
  <c r="BO30" i="11"/>
  <c r="BU30" i="11"/>
  <c r="BR25" i="2"/>
  <c r="BU25" i="2"/>
  <c r="BO24" i="2"/>
  <c r="BR24" i="2"/>
  <c r="BO32" i="12"/>
  <c r="BU32" i="12"/>
  <c r="BU7" i="6"/>
  <c r="BL7" i="6"/>
  <c r="BR8" i="4"/>
  <c r="BU8" i="4"/>
  <c r="BU11" i="13"/>
  <c r="BL11" i="13"/>
  <c r="BU25" i="13"/>
  <c r="BL25" i="13"/>
  <c r="BO31" i="2"/>
  <c r="BR31" i="2"/>
  <c r="BU14" i="2"/>
  <c r="BI14" i="2"/>
  <c r="BU19" i="8"/>
  <c r="BL19" i="8"/>
  <c r="BU25" i="5"/>
  <c r="BL25" i="5"/>
  <c r="BO7" i="13"/>
  <c r="BU7" i="13"/>
  <c r="BO14" i="5"/>
  <c r="BU14" i="5"/>
  <c r="BU18" i="5"/>
  <c r="BL18" i="5"/>
  <c r="BU29" i="12"/>
  <c r="BL29" i="12"/>
  <c r="BO11" i="12"/>
  <c r="BU11" i="12"/>
  <c r="BU14" i="6"/>
  <c r="BL14" i="6"/>
  <c r="BU28" i="6"/>
  <c r="BL28" i="6"/>
  <c r="BU21" i="6"/>
  <c r="BL21" i="6"/>
  <c r="BR32" i="2"/>
  <c r="BU32" i="2"/>
  <c r="AS8" i="15"/>
  <c r="AC12" i="7"/>
  <c r="AD12" i="7" s="1"/>
  <c r="BO4" i="6"/>
  <c r="BR4" i="6"/>
  <c r="BL5" i="14"/>
  <c r="BO5" i="14"/>
  <c r="BO8" i="5"/>
  <c r="BR8" i="5"/>
  <c r="BL5" i="7"/>
  <c r="BO5" i="7"/>
  <c r="BL15" i="8"/>
  <c r="BO15" i="8"/>
  <c r="BL10" i="2"/>
  <c r="BO10" i="2"/>
  <c r="BL6" i="10"/>
  <c r="BO6" i="10"/>
  <c r="BO30" i="4"/>
  <c r="BR30" i="4"/>
  <c r="BR10" i="13"/>
  <c r="BU10" i="13"/>
  <c r="BO30" i="13"/>
  <c r="BR30" i="13"/>
  <c r="BR17" i="5"/>
  <c r="BU17" i="5"/>
  <c r="BI21" i="5"/>
  <c r="BL21" i="5"/>
  <c r="BI27" i="10"/>
  <c r="BL27" i="10"/>
  <c r="BO16" i="13"/>
  <c r="BR16" i="13"/>
  <c r="BI28" i="13"/>
  <c r="BL28" i="13"/>
  <c r="BI12" i="7"/>
  <c r="BL12" i="7"/>
  <c r="BI26" i="7"/>
  <c r="BL26" i="7"/>
  <c r="BL29" i="13"/>
  <c r="BO29" i="13"/>
  <c r="BL27" i="7"/>
  <c r="BO27" i="7"/>
  <c r="BL7" i="10"/>
  <c r="BO7" i="10"/>
  <c r="BI25" i="12"/>
  <c r="BL25" i="12"/>
  <c r="BO32" i="11"/>
  <c r="BR32" i="11"/>
  <c r="BL18" i="6"/>
  <c r="BO18" i="6"/>
  <c r="BR26" i="11"/>
  <c r="BU26" i="11"/>
  <c r="BI24" i="6"/>
  <c r="BL24" i="6"/>
  <c r="BI31" i="6"/>
  <c r="BL31" i="6"/>
  <c r="BO19" i="6"/>
  <c r="BR19" i="6"/>
  <c r="BR27" i="6"/>
  <c r="BU27" i="6"/>
  <c r="BO23" i="4"/>
  <c r="BR23" i="4"/>
  <c r="BI14" i="13"/>
  <c r="BL14" i="13"/>
  <c r="BR24" i="13"/>
  <c r="BU24" i="13"/>
  <c r="BO9" i="5"/>
  <c r="BR9" i="5"/>
  <c r="BL15" i="5"/>
  <c r="BO15" i="5"/>
  <c r="BO23" i="5"/>
  <c r="BR23" i="5"/>
  <c r="BL29" i="5"/>
  <c r="BO29" i="5"/>
  <c r="BL30" i="8"/>
  <c r="BO30" i="8"/>
  <c r="BI19" i="7"/>
  <c r="BL19" i="7"/>
  <c r="BI18" i="12"/>
  <c r="BL18" i="12"/>
  <c r="BO27" i="12"/>
  <c r="BR27" i="12"/>
  <c r="BO28" i="7"/>
  <c r="BR28" i="7"/>
  <c r="BO9" i="13"/>
  <c r="BR9" i="13"/>
  <c r="BL13" i="7"/>
  <c r="BO13" i="7"/>
  <c r="BI13" i="10"/>
  <c r="BL13" i="10"/>
  <c r="BI16" i="11"/>
  <c r="BL16" i="11"/>
  <c r="BR6" i="6"/>
  <c r="BU6" i="6"/>
  <c r="BL10" i="11"/>
  <c r="BO10" i="11"/>
  <c r="BO18" i="11"/>
  <c r="BR18" i="11"/>
  <c r="BI30" i="11"/>
  <c r="BL30" i="11"/>
  <c r="BR20" i="6"/>
  <c r="BU20" i="6"/>
  <c r="BL26" i="12"/>
  <c r="BO26" i="12"/>
  <c r="BL24" i="11"/>
  <c r="BO24" i="11"/>
  <c r="BL25" i="2"/>
  <c r="BO25" i="2"/>
  <c r="BI24" i="2"/>
  <c r="BL24" i="2"/>
  <c r="BI32" i="12"/>
  <c r="BL32" i="12"/>
  <c r="BO24" i="8"/>
  <c r="BR24" i="8"/>
  <c r="BL8" i="4"/>
  <c r="BO8" i="4"/>
  <c r="BR32" i="8"/>
  <c r="BU32" i="8"/>
  <c r="BR18" i="8"/>
  <c r="BU18" i="8"/>
  <c r="BR17" i="13"/>
  <c r="BU17" i="13"/>
  <c r="BL14" i="10"/>
  <c r="BO14" i="10"/>
  <c r="BR14" i="12"/>
  <c r="BU14" i="12"/>
  <c r="BL22" i="13"/>
  <c r="BO22" i="13"/>
  <c r="BO7" i="7"/>
  <c r="BR7" i="7"/>
  <c r="BL23" i="8"/>
  <c r="BO23" i="8"/>
  <c r="BI17" i="2"/>
  <c r="BL17" i="2"/>
  <c r="BL21" i="10"/>
  <c r="BO21" i="10"/>
  <c r="BI28" i="4"/>
  <c r="BL28" i="4"/>
  <c r="BR19" i="11"/>
  <c r="BU19" i="11"/>
  <c r="BR8" i="7"/>
  <c r="BU8" i="7"/>
  <c r="BR15" i="7"/>
  <c r="BU15" i="7"/>
  <c r="BR29" i="7"/>
  <c r="BU29" i="7"/>
  <c r="BO15" i="10"/>
  <c r="BR15" i="10"/>
  <c r="BI20" i="10"/>
  <c r="BL20" i="10"/>
  <c r="BO20" i="12"/>
  <c r="BR20" i="12"/>
  <c r="BL28" i="10"/>
  <c r="BO28" i="10"/>
  <c r="BR27" i="2"/>
  <c r="BU27" i="2"/>
  <c r="BO19" i="2"/>
  <c r="BR19" i="2"/>
  <c r="BL11" i="2"/>
  <c r="BO11" i="2"/>
  <c r="BR31" i="5"/>
  <c r="BU31" i="5"/>
  <c r="BI22" i="8"/>
  <c r="BL22" i="8"/>
  <c r="BI21" i="13"/>
  <c r="BL21" i="13"/>
  <c r="BO21" i="7"/>
  <c r="BR21" i="7"/>
  <c r="BO16" i="5"/>
  <c r="BR16" i="5"/>
  <c r="BR24" i="5"/>
  <c r="BU24" i="5"/>
  <c r="BI28" i="5"/>
  <c r="BL28" i="5"/>
  <c r="BO8" i="10"/>
  <c r="BR8" i="10"/>
  <c r="BL18" i="2"/>
  <c r="BO18" i="2"/>
  <c r="BI10" i="6"/>
  <c r="BL10" i="6"/>
  <c r="BO26" i="6"/>
  <c r="BR26" i="6"/>
  <c r="BL32" i="6"/>
  <c r="BO32" i="6"/>
  <c r="BI17" i="6"/>
  <c r="BL17" i="6"/>
  <c r="BO33" i="2"/>
  <c r="BR33" i="2"/>
  <c r="BR13" i="2"/>
  <c r="BU13" i="2"/>
  <c r="BO12" i="2"/>
  <c r="BR12" i="2"/>
  <c r="BO33" i="6"/>
  <c r="BR33" i="6"/>
  <c r="BR13" i="6"/>
  <c r="BU13" i="6"/>
  <c r="BR31" i="4"/>
  <c r="BU31" i="4"/>
  <c r="BR30" i="10"/>
  <c r="BU30" i="10"/>
  <c r="BO14" i="7"/>
  <c r="BR14" i="7"/>
  <c r="BR22" i="7"/>
  <c r="BU22" i="7"/>
  <c r="BO29" i="10"/>
  <c r="BR29" i="10"/>
  <c r="BO26" i="2"/>
  <c r="BR26" i="2"/>
  <c r="BO13" i="12"/>
  <c r="BR13" i="12"/>
  <c r="BI31" i="2"/>
  <c r="BL31" i="2"/>
  <c r="BO31" i="8"/>
  <c r="BR31" i="8"/>
  <c r="BL8" i="13"/>
  <c r="BO8" i="13"/>
  <c r="BL6" i="7"/>
  <c r="BO6" i="7"/>
  <c r="BL20" i="7"/>
  <c r="BO20" i="7"/>
  <c r="AZ7" i="5"/>
  <c r="BI7" i="13"/>
  <c r="BL7" i="13"/>
  <c r="BO23" i="13"/>
  <c r="BR23" i="13"/>
  <c r="BR10" i="5"/>
  <c r="BU10" i="5"/>
  <c r="BI14" i="5"/>
  <c r="BL14" i="5"/>
  <c r="BL22" i="5"/>
  <c r="BO22" i="5"/>
  <c r="BO30" i="5"/>
  <c r="BR30" i="5"/>
  <c r="BL12" i="12"/>
  <c r="BO12" i="12"/>
  <c r="BR16" i="10"/>
  <c r="BU16" i="10"/>
  <c r="BL19" i="12"/>
  <c r="BO19" i="12"/>
  <c r="BI11" i="12"/>
  <c r="BL11" i="12"/>
  <c r="BO12" i="6"/>
  <c r="BR12" i="6"/>
  <c r="BL25" i="6"/>
  <c r="BO25" i="6"/>
  <c r="BL32" i="2"/>
  <c r="BO32" i="2"/>
  <c r="BR20" i="2"/>
  <c r="BU20" i="2"/>
  <c r="BO5" i="6"/>
  <c r="BR5" i="6"/>
  <c r="BR25" i="8"/>
  <c r="BU25" i="8"/>
  <c r="BO22" i="10"/>
  <c r="BR22" i="10"/>
  <c r="BL16" i="8"/>
  <c r="BO16" i="8"/>
  <c r="BL31" i="11"/>
  <c r="BO31" i="11"/>
  <c r="BL17" i="11"/>
  <c r="BO17" i="11"/>
  <c r="AH39" i="4"/>
  <c r="AC27" i="4" s="1"/>
  <c r="AD27" i="4" s="1"/>
  <c r="AH39" i="10"/>
  <c r="AC27" i="10" s="1"/>
  <c r="AD27" i="10" s="1"/>
  <c r="AH39" i="13"/>
  <c r="AC27" i="13" s="1"/>
  <c r="AD27" i="13" s="1"/>
  <c r="AH39" i="9"/>
  <c r="AC27" i="9" s="1"/>
  <c r="AD27" i="9" s="1"/>
  <c r="AH39" i="12"/>
  <c r="AC27" i="12" s="1"/>
  <c r="AD27" i="12" s="1"/>
  <c r="AH39" i="11"/>
  <c r="AC27" i="11" s="1"/>
  <c r="AD27" i="11" s="1"/>
  <c r="AH39" i="8"/>
  <c r="AC27" i="8" s="1"/>
  <c r="AD27" i="8" s="1"/>
  <c r="AH39" i="7"/>
  <c r="AC27" i="7" s="1"/>
  <c r="AD27" i="7" s="1"/>
  <c r="AH39" i="6"/>
  <c r="AC27" i="6" s="1"/>
  <c r="AD27" i="6" s="1"/>
  <c r="AH39" i="5"/>
  <c r="AC27" i="5" s="1"/>
  <c r="AD27" i="5" s="1"/>
  <c r="AZ34" i="2"/>
  <c r="M34" i="2"/>
  <c r="N34" i="2" s="1"/>
  <c r="BL8" i="5"/>
  <c r="BR7" i="12"/>
  <c r="BU33" i="12"/>
  <c r="M33" i="12"/>
  <c r="N33" i="12" s="1"/>
  <c r="AZ33" i="12"/>
  <c r="U33" i="12" s="1"/>
  <c r="V33" i="12" s="1"/>
  <c r="AZ17" i="8"/>
  <c r="AZ35" i="8" s="1"/>
  <c r="M17" i="8"/>
  <c r="N17" i="8" s="1"/>
  <c r="AV35" i="8"/>
  <c r="M7" i="4"/>
  <c r="N7" i="4" s="1"/>
  <c r="AZ7" i="4"/>
  <c r="AV35" i="13"/>
  <c r="AZ15" i="13"/>
  <c r="M15" i="13"/>
  <c r="N15" i="13" s="1"/>
  <c r="BI5" i="7"/>
  <c r="BA35" i="7"/>
  <c r="BA35" i="6"/>
  <c r="BL4" i="6"/>
  <c r="AZ17" i="10"/>
  <c r="M17" i="10"/>
  <c r="N17" i="10" s="1"/>
  <c r="AV35" i="10"/>
  <c r="BU4" i="13"/>
  <c r="BA35" i="13"/>
  <c r="BA35" i="8"/>
  <c r="BI15" i="8"/>
  <c r="BI10" i="2"/>
  <c r="AZ6" i="14"/>
  <c r="AV35" i="14"/>
  <c r="M6" i="14"/>
  <c r="N6" i="14" s="1"/>
  <c r="BA35" i="14"/>
  <c r="BI5" i="14"/>
  <c r="BA35" i="4"/>
  <c r="BU4" i="4"/>
  <c r="BA35" i="10"/>
  <c r="BI6" i="10"/>
  <c r="BE31" i="13"/>
  <c r="BE35" i="13" s="1"/>
  <c r="AZ31" i="13"/>
  <c r="U31" i="13" s="1"/>
  <c r="V31" i="13" s="1"/>
  <c r="M31" i="13"/>
  <c r="N31" i="13" s="1"/>
  <c r="AZ4" i="12"/>
  <c r="M4" i="12"/>
  <c r="N4" i="12" s="1"/>
  <c r="M21" i="2"/>
  <c r="N21" i="2" s="1"/>
  <c r="AZ21" i="2"/>
  <c r="U21" i="2" s="1"/>
  <c r="V21" i="2" s="1"/>
  <c r="BR5" i="11"/>
  <c r="BA35" i="11"/>
  <c r="M21" i="11"/>
  <c r="N21" i="11" s="1"/>
  <c r="AV35" i="11"/>
  <c r="AZ21" i="11"/>
  <c r="AH39" i="14"/>
  <c r="AC27" i="14" s="1"/>
  <c r="AD27" i="14" s="1"/>
  <c r="AG17" i="15"/>
  <c r="G17" i="15" s="1"/>
  <c r="H17" i="15" s="1"/>
  <c r="G19" i="15"/>
  <c r="H19" i="15" s="1"/>
  <c r="AK17" i="15"/>
  <c r="AC18" i="4"/>
  <c r="AD18" i="4" s="1"/>
  <c r="AK26" i="15"/>
  <c r="AC9" i="4"/>
  <c r="AW37" i="4"/>
  <c r="AC16" i="4"/>
  <c r="AD16" i="4" s="1"/>
  <c r="AC20" i="4"/>
  <c r="AD20" i="4" s="1"/>
  <c r="AK18" i="15"/>
  <c r="G21" i="15"/>
  <c r="H21" i="15" s="1"/>
  <c r="AM35" i="4"/>
  <c r="AC5" i="4" s="1"/>
  <c r="AD5" i="4" s="1"/>
  <c r="AM35" i="14"/>
  <c r="AC5" i="14" s="1"/>
  <c r="AD5" i="14" s="1"/>
  <c r="AM35" i="11"/>
  <c r="AC5" i="11" s="1"/>
  <c r="AD5" i="11" s="1"/>
  <c r="AM35" i="6"/>
  <c r="AC5" i="6" s="1"/>
  <c r="AD5" i="6" s="1"/>
  <c r="AM35" i="8"/>
  <c r="AC5" i="8" s="1"/>
  <c r="AD5" i="8" s="1"/>
  <c r="AM35" i="2"/>
  <c r="AM35" i="9"/>
  <c r="AC5" i="9" s="1"/>
  <c r="AD5" i="9" s="1"/>
  <c r="AM35" i="7"/>
  <c r="AC5" i="7" s="1"/>
  <c r="AD5" i="7" s="1"/>
  <c r="AM35" i="13"/>
  <c r="AC5" i="13" s="1"/>
  <c r="AD5" i="13" s="1"/>
  <c r="AM35" i="5"/>
  <c r="AM35" i="10"/>
  <c r="AC5" i="10" s="1"/>
  <c r="AD5" i="10" s="1"/>
  <c r="AM35" i="12"/>
  <c r="AC5" i="12" s="1"/>
  <c r="AD5" i="12" s="1"/>
  <c r="AC5" i="5" l="1"/>
  <c r="AD5" i="5" s="1"/>
  <c r="G3" i="15"/>
  <c r="AV35" i="12"/>
  <c r="M9" i="12"/>
  <c r="N9" i="12" s="1"/>
  <c r="AV35" i="5"/>
  <c r="AZ9" i="12"/>
  <c r="U9" i="12" s="1"/>
  <c r="V9" i="12" s="1"/>
  <c r="AV8" i="2"/>
  <c r="M8" i="2" s="1"/>
  <c r="N8" i="2" s="1"/>
  <c r="BU6" i="5"/>
  <c r="BA35" i="5"/>
  <c r="AT37" i="15" s="1"/>
  <c r="M6" i="5"/>
  <c r="N6" i="5" s="1"/>
  <c r="AZ6" i="5"/>
  <c r="U6" i="5" s="1"/>
  <c r="V6" i="5" s="1"/>
  <c r="AO37" i="15"/>
  <c r="AO36" i="15"/>
  <c r="AO38" i="15" s="1"/>
  <c r="AK37" i="15"/>
  <c r="AK36" i="15"/>
  <c r="AK38" i="15" s="1"/>
  <c r="AS36" i="15"/>
  <c r="AS38" i="15" s="1"/>
  <c r="AS37" i="15"/>
  <c r="AQ37" i="15"/>
  <c r="AQ36" i="15"/>
  <c r="AQ38" i="15" s="1"/>
  <c r="AR37" i="15"/>
  <c r="AR36" i="15"/>
  <c r="AR38" i="15" s="1"/>
  <c r="AU37" i="15"/>
  <c r="AU36" i="15"/>
  <c r="AU38" i="15" s="1"/>
  <c r="AL37" i="15"/>
  <c r="AL36" i="15"/>
  <c r="AL38" i="15" s="1"/>
  <c r="AN37" i="15"/>
  <c r="AN36" i="15"/>
  <c r="AN38" i="15" s="1"/>
  <c r="AC7" i="14"/>
  <c r="AD7" i="14" s="1"/>
  <c r="AC7" i="6"/>
  <c r="AD7" i="6" s="1"/>
  <c r="AC7" i="7"/>
  <c r="AD7" i="7" s="1"/>
  <c r="AC7" i="8"/>
  <c r="AD7" i="8" s="1"/>
  <c r="AC7" i="10"/>
  <c r="AD7" i="10" s="1"/>
  <c r="AC7" i="11"/>
  <c r="AD7" i="11" s="1"/>
  <c r="AC7" i="13"/>
  <c r="AD7" i="13" s="1"/>
  <c r="AC7" i="4"/>
  <c r="AD7" i="4" s="1"/>
  <c r="BR33" i="12"/>
  <c r="BI33" i="12"/>
  <c r="BL33" i="12"/>
  <c r="BO33" i="12"/>
  <c r="AH41" i="14"/>
  <c r="AC29" i="14" s="1"/>
  <c r="AH41" i="4"/>
  <c r="AC29" i="4" s="1"/>
  <c r="AH41" i="11"/>
  <c r="AC29" i="11" s="1"/>
  <c r="AH41" i="8"/>
  <c r="AC29" i="8" s="1"/>
  <c r="AH41" i="12"/>
  <c r="AC29" i="12" s="1"/>
  <c r="AH41" i="5"/>
  <c r="AC29" i="5" s="1"/>
  <c r="AH41" i="13"/>
  <c r="AC29" i="13" s="1"/>
  <c r="AH41" i="9"/>
  <c r="AC29" i="9" s="1"/>
  <c r="AH41" i="6"/>
  <c r="AC29" i="6" s="1"/>
  <c r="AH41" i="7"/>
  <c r="AC29" i="7" s="1"/>
  <c r="AH41" i="10"/>
  <c r="AC29" i="10" s="1"/>
  <c r="BA35" i="12"/>
  <c r="AZ35" i="13"/>
  <c r="AC12" i="13" s="1"/>
  <c r="AD12" i="13" s="1"/>
  <c r="U17" i="10"/>
  <c r="V17" i="10" s="1"/>
  <c r="AZ35" i="10"/>
  <c r="U21" i="11"/>
  <c r="V21" i="11" s="1"/>
  <c r="AZ35" i="11"/>
  <c r="U6" i="14"/>
  <c r="V6" i="14" s="1"/>
  <c r="AZ35" i="14"/>
  <c r="U7" i="4"/>
  <c r="V7" i="4" s="1"/>
  <c r="AZ35" i="4"/>
  <c r="AC12" i="8"/>
  <c r="AD12" i="8" s="1"/>
  <c r="AQ8" i="15"/>
  <c r="U4" i="12"/>
  <c r="V4" i="12" s="1"/>
  <c r="G30" i="15"/>
  <c r="AG32" i="15"/>
  <c r="G32" i="15" s="1"/>
  <c r="AC5" i="2"/>
  <c r="AD5" i="2" s="1"/>
  <c r="AZ35" i="12" l="1"/>
  <c r="AC12" i="12" s="1"/>
  <c r="AD12" i="12" s="1"/>
  <c r="BA8" i="2"/>
  <c r="BU8" i="2" s="1"/>
  <c r="AV35" i="2"/>
  <c r="AZ8" i="2"/>
  <c r="AZ35" i="2" s="1"/>
  <c r="AH37" i="4" s="1"/>
  <c r="AC25" i="4" s="1"/>
  <c r="AD25" i="4" s="1"/>
  <c r="AT36" i="15"/>
  <c r="AT38" i="15" s="1"/>
  <c r="AC7" i="5"/>
  <c r="AD7" i="5" s="1"/>
  <c r="AZ35" i="5"/>
  <c r="AM37" i="15"/>
  <c r="AM36" i="15"/>
  <c r="AM38" i="15" s="1"/>
  <c r="AC7" i="12"/>
  <c r="AD7" i="12" s="1"/>
  <c r="AL8" i="15"/>
  <c r="AC12" i="4"/>
  <c r="AD12" i="4" s="1"/>
  <c r="AK8" i="15"/>
  <c r="AU8" i="15"/>
  <c r="AC12" i="14"/>
  <c r="AD12" i="14" s="1"/>
  <c r="AN8" i="15"/>
  <c r="AC12" i="11"/>
  <c r="AD12" i="11" s="1"/>
  <c r="AC12" i="10"/>
  <c r="AD12" i="10" s="1"/>
  <c r="AO8" i="15"/>
  <c r="U8" i="2" l="1"/>
  <c r="V8" i="2" s="1"/>
  <c r="AC12" i="2"/>
  <c r="AD12" i="2" s="1"/>
  <c r="AJ8" i="15"/>
  <c r="AH37" i="7"/>
  <c r="AC25" i="7" s="1"/>
  <c r="AD25" i="7" s="1"/>
  <c r="AH37" i="11"/>
  <c r="AC25" i="11" s="1"/>
  <c r="AD25" i="11" s="1"/>
  <c r="AH37" i="13"/>
  <c r="AC25" i="13" s="1"/>
  <c r="AD25" i="13" s="1"/>
  <c r="AG9" i="15"/>
  <c r="AG12" i="15" s="1"/>
  <c r="AH37" i="12"/>
  <c r="AC25" i="12" s="1"/>
  <c r="AD25" i="12" s="1"/>
  <c r="AH37" i="6"/>
  <c r="AC25" i="6" s="1"/>
  <c r="AD25" i="6" s="1"/>
  <c r="AH37" i="9"/>
  <c r="AC25" i="9" s="1"/>
  <c r="AD25" i="9" s="1"/>
  <c r="AH37" i="10"/>
  <c r="AC25" i="10" s="1"/>
  <c r="AD25" i="10" s="1"/>
  <c r="AM8" i="15"/>
  <c r="AH37" i="8"/>
  <c r="AC25" i="8" s="1"/>
  <c r="AD25" i="8" s="1"/>
  <c r="AH37" i="5"/>
  <c r="AC25" i="5" s="1"/>
  <c r="AD25" i="5" s="1"/>
  <c r="AH37" i="14"/>
  <c r="AC25" i="14" s="1"/>
  <c r="AD25" i="14" s="1"/>
  <c r="BR8" i="2"/>
  <c r="BA35" i="2"/>
  <c r="AC12" i="5"/>
  <c r="AD12" i="5" s="1"/>
  <c r="AT8" i="15"/>
  <c r="G9" i="15" l="1"/>
  <c r="H9" i="15" s="1"/>
  <c r="AJ37" i="15"/>
  <c r="AC7" i="2"/>
  <c r="AD7" i="2" s="1"/>
  <c r="AJ36" i="15"/>
  <c r="AJ38" i="15" s="1"/>
  <c r="AG38" i="15"/>
  <c r="AG39" i="15" s="1"/>
  <c r="G39" i="15" s="1"/>
  <c r="AC32" i="2"/>
  <c r="AD32" i="2" s="1"/>
  <c r="AC32" i="7"/>
  <c r="AD32" i="7" s="1"/>
  <c r="AC32" i="10"/>
  <c r="AD32" i="10" s="1"/>
  <c r="AC32" i="11"/>
  <c r="AD32" i="11" s="1"/>
  <c r="AC32" i="8"/>
  <c r="AD32" i="8" s="1"/>
  <c r="AC32" i="13"/>
  <c r="AD32" i="13" s="1"/>
  <c r="AC32" i="4"/>
  <c r="AD32" i="4" s="1"/>
  <c r="AC32" i="6"/>
  <c r="AD32" i="6" s="1"/>
  <c r="AC32" i="9"/>
  <c r="AD32" i="9" s="1"/>
  <c r="AC32" i="12"/>
  <c r="AD32" i="12" s="1"/>
  <c r="AC32" i="5"/>
  <c r="AD32" i="5" s="1"/>
  <c r="AC32" i="14"/>
  <c r="AD32" i="14" s="1"/>
  <c r="G12" i="15"/>
  <c r="H12" i="15" s="1"/>
</calcChain>
</file>

<file path=xl/sharedStrings.xml><?xml version="1.0" encoding="utf-8"?>
<sst xmlns="http://schemas.openxmlformats.org/spreadsheetml/2006/main" count="1390" uniqueCount="151">
  <si>
    <t>lunch</t>
  </si>
  <si>
    <t>Flex</t>
  </si>
  <si>
    <t>Dag</t>
  </si>
  <si>
    <t>±0</t>
  </si>
  <si>
    <t>tim</t>
  </si>
  <si>
    <t>min</t>
  </si>
  <si>
    <t>-01-</t>
  </si>
  <si>
    <t>År</t>
  </si>
  <si>
    <t>Datum</t>
  </si>
  <si>
    <t>Röd</t>
  </si>
  <si>
    <t>maj</t>
  </si>
  <si>
    <t>januari</t>
  </si>
  <si>
    <t>februari</t>
  </si>
  <si>
    <t>mars</t>
  </si>
  <si>
    <t>april</t>
  </si>
  <si>
    <t>juni</t>
  </si>
  <si>
    <t>juli</t>
  </si>
  <si>
    <t>augusti</t>
  </si>
  <si>
    <t>september</t>
  </si>
  <si>
    <t>oktober</t>
  </si>
  <si>
    <t>november</t>
  </si>
  <si>
    <t>december</t>
  </si>
  <si>
    <t>datum</t>
  </si>
  <si>
    <t>röd dag</t>
  </si>
  <si>
    <t>Lunch</t>
  </si>
  <si>
    <t>Börjar</t>
  </si>
  <si>
    <t>Slutar</t>
  </si>
  <si>
    <t>Fr:</t>
  </si>
  <si>
    <t>To:</t>
  </si>
  <si>
    <t>On:</t>
  </si>
  <si>
    <t>Ti:</t>
  </si>
  <si>
    <t>Må:</t>
  </si>
  <si>
    <t>Arbetstid</t>
  </si>
  <si>
    <t>Per vecka</t>
  </si>
  <si>
    <t>m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</si>
  <si>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</si>
  <si>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</si>
  <si>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</si>
  <si>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</si>
  <si>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</si>
  <si>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</si>
  <si>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</si>
  <si>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</si>
  <si>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</si>
  <si>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</si>
  <si>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</si>
  <si>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</si>
  <si>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-02-</t>
  </si>
  <si>
    <t>-03-</t>
  </si>
  <si>
    <t>-04-</t>
  </si>
  <si>
    <t>-05-</t>
  </si>
  <si>
    <t>-06-</t>
  </si>
  <si>
    <t>-07-</t>
  </si>
  <si>
    <t>-08-</t>
  </si>
  <si>
    <t>-09-</t>
  </si>
  <si>
    <t>-10-</t>
  </si>
  <si>
    <t>-11-</t>
  </si>
  <si>
    <t>-12-</t>
  </si>
  <si>
    <t>L</t>
  </si>
  <si>
    <t>h</t>
  </si>
  <si>
    <t>Kalender</t>
  </si>
  <si>
    <t>±morgon</t>
  </si>
  <si>
    <t>±kväll</t>
  </si>
  <si>
    <t>Totalt ±</t>
  </si>
  <si>
    <t>må-fr</t>
  </si>
  <si>
    <t>±övrigt</t>
  </si>
  <si>
    <t>ledig dag</t>
  </si>
  <si>
    <t>ledig</t>
  </si>
  <si>
    <t>l</t>
  </si>
  <si>
    <t>S</t>
  </si>
  <si>
    <t>H</t>
  </si>
  <si>
    <t>±kväll(h)</t>
  </si>
  <si>
    <t>±totalt</t>
  </si>
  <si>
    <t>lö-sö-helg</t>
  </si>
  <si>
    <t>Varav BÖ</t>
  </si>
  <si>
    <t>Arbtid</t>
  </si>
  <si>
    <t>Kommentar</t>
  </si>
  <si>
    <t>Beordrad övertid</t>
  </si>
  <si>
    <t>Timmar</t>
  </si>
  <si>
    <t>Kvalificerad</t>
  </si>
  <si>
    <t>flex</t>
  </si>
  <si>
    <t>Arbetade timmar</t>
  </si>
  <si>
    <t>Arbtimmar</t>
  </si>
  <si>
    <t>BÖ</t>
  </si>
  <si>
    <t>heldagar</t>
  </si>
  <si>
    <t>semester</t>
  </si>
  <si>
    <t>Enkel</t>
  </si>
  <si>
    <t>Kval.</t>
  </si>
  <si>
    <t>enkel</t>
  </si>
  <si>
    <t>kval</t>
  </si>
  <si>
    <t>Uttagen semester</t>
  </si>
  <si>
    <t>Sammanställning</t>
  </si>
  <si>
    <t>Totalt</t>
  </si>
  <si>
    <t>Semester</t>
  </si>
  <si>
    <t>Uttaget</t>
  </si>
  <si>
    <t>Kvarvarande dagar</t>
  </si>
  <si>
    <t>Feb</t>
  </si>
  <si>
    <t>held.(h)</t>
  </si>
  <si>
    <t>Flex totalt</t>
  </si>
  <si>
    <t>x</t>
  </si>
  <si>
    <t>Övrigt*</t>
  </si>
  <si>
    <t>*</t>
  </si>
  <si>
    <t>±0 = Ingen flex/öt oavsett arbetstid</t>
  </si>
  <si>
    <t>H = Borta heldag (flex)</t>
  </si>
  <si>
    <t>S = Borta heldag (semester)</t>
  </si>
  <si>
    <t>Ordinarie</t>
  </si>
  <si>
    <t>arbetstid</t>
  </si>
  <si>
    <t>morgon</t>
  </si>
  <si>
    <t>mån</t>
  </si>
  <si>
    <t>kväll</t>
  </si>
  <si>
    <t>timmar</t>
  </si>
  <si>
    <t>tis</t>
  </si>
  <si>
    <t>ons</t>
  </si>
  <si>
    <t>tor</t>
  </si>
  <si>
    <t>fre</t>
  </si>
  <si>
    <t>hemma</t>
  </si>
  <si>
    <t>Arbete hemma</t>
  </si>
  <si>
    <t>Timmar totalt</t>
  </si>
  <si>
    <t>Del av arbetstid</t>
  </si>
  <si>
    <t>Hemma</t>
  </si>
  <si>
    <t>±hdh</t>
  </si>
  <si>
    <t>förkortad</t>
  </si>
  <si>
    <t>Förkortning</t>
  </si>
  <si>
    <t>Ordinarie tid</t>
  </si>
  <si>
    <t>Kort</t>
  </si>
  <si>
    <t>FLEXMASTER</t>
  </si>
  <si>
    <t>Full arbetstid</t>
  </si>
  <si>
    <t>% arbetstid</t>
  </si>
  <si>
    <t>Namn:</t>
  </si>
  <si>
    <t>Ditt namn ska stå här</t>
  </si>
  <si>
    <t>Kvar från föregående</t>
  </si>
  <si>
    <t>Sparade</t>
  </si>
  <si>
    <t>Ackumulerat jan-feb</t>
  </si>
  <si>
    <t>Aktuellt flexsaldo</t>
  </si>
  <si>
    <t>Ackumulerat jan-mar</t>
  </si>
  <si>
    <t>Ackumulerat jan-apr</t>
  </si>
  <si>
    <t>Ackumulerat jan-maj</t>
  </si>
  <si>
    <t>Ackumulerat jan-jun</t>
  </si>
  <si>
    <t>Aktuellt Flexsaldo</t>
  </si>
  <si>
    <t>Ackumulerat jan-jul</t>
  </si>
  <si>
    <t>Ackumulerat jan-aug</t>
  </si>
  <si>
    <t>Ackumulerat jan-sep</t>
  </si>
  <si>
    <t>Ackumulerat jan-okt</t>
  </si>
  <si>
    <t>Ackumulerat jan-nov</t>
  </si>
  <si>
    <t>Ackumulerat jan-dec</t>
  </si>
  <si>
    <t/>
  </si>
  <si>
    <t>slutade</t>
  </si>
  <si>
    <t>började</t>
  </si>
  <si>
    <t>På KI</t>
  </si>
  <si>
    <t>Andel hemma</t>
  </si>
  <si>
    <t>Andel på plats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</si>
</sst>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"/>
    <numFmt numFmtId="165" formatCode="00"/>
    <numFmt numFmtId="166" formatCode="mmmm"/>
    <numFmt numFmtId="167" formatCode="d/m/yy"/>
  </numFmts>
  <fonts count="34" x14ac:knownFonts="1">
    <font>
      <sz val="10"/>
      <name val="Arial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58"/>
      <name val="Arial"/>
      <family val="2"/>
    </font>
    <font>
      <b/>
      <sz val="10"/>
      <color indexed="6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58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1"/>
      <name val="Arial Black"/>
      <family val="2"/>
    </font>
    <font>
      <b/>
      <sz val="8"/>
      <color indexed="10"/>
      <name val="Wingdings"/>
      <charset val="2"/>
    </font>
    <font>
      <i/>
      <sz val="11"/>
      <name val="Arial Black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6"/>
      <color indexed="10"/>
      <name val="Wingdings"/>
      <charset val="2"/>
    </font>
    <font>
      <b/>
      <u/>
      <sz val="10"/>
      <name val="Arial"/>
      <family val="2"/>
    </font>
    <font>
      <b/>
      <sz val="16"/>
      <name val="Arial Narrow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8"/>
      <name val="Arial Narrow"/>
      <family val="2"/>
    </font>
    <font>
      <sz val="10"/>
      <color indexed="2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gray0625">
        <bgColor indexed="9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318"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textRotation="90"/>
    </xf>
    <xf numFmtId="0" fontId="0" fillId="2" borderId="0" xfId="0" applyFill="1"/>
    <xf numFmtId="0" fontId="2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0" xfId="0" applyFont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Continuous"/>
    </xf>
    <xf numFmtId="167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5" fillId="2" borderId="2" xfId="0" applyFont="1" applyFill="1" applyBorder="1" applyAlignment="1">
      <alignment textRotation="90"/>
    </xf>
    <xf numFmtId="0" fontId="14" fillId="2" borderId="3" xfId="0" applyFont="1" applyFill="1" applyBorder="1" applyAlignment="1">
      <alignment textRotation="90"/>
    </xf>
    <xf numFmtId="0" fontId="14" fillId="2" borderId="4" xfId="0" applyFont="1" applyFill="1" applyBorder="1" applyAlignment="1">
      <alignment textRotation="90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2" fillId="2" borderId="0" xfId="0" applyFont="1" applyFill="1"/>
    <xf numFmtId="0" fontId="14" fillId="2" borderId="0" xfId="0" applyFont="1" applyFill="1"/>
    <xf numFmtId="0" fontId="14" fillId="3" borderId="0" xfId="0" applyFont="1" applyFill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2" fillId="0" borderId="0" xfId="0" quotePrefix="1" applyFont="1" applyAlignment="1" applyProtection="1">
      <alignment horizontal="center"/>
      <protection locked="0"/>
    </xf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/>
    <xf numFmtId="0" fontId="0" fillId="4" borderId="8" xfId="0" applyFill="1" applyBorder="1"/>
    <xf numFmtId="0" fontId="0" fillId="5" borderId="8" xfId="0" applyFill="1" applyBorder="1"/>
    <xf numFmtId="0" fontId="0" fillId="6" borderId="8" xfId="0" applyFill="1" applyBorder="1"/>
    <xf numFmtId="0" fontId="0" fillId="7" borderId="8" xfId="0" applyFill="1" applyBorder="1"/>
    <xf numFmtId="0" fontId="15" fillId="2" borderId="3" xfId="0" applyFont="1" applyFill="1" applyBorder="1" applyAlignment="1">
      <alignment textRotation="90"/>
    </xf>
    <xf numFmtId="0" fontId="15" fillId="2" borderId="0" xfId="0" applyFont="1" applyFill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2" fillId="7" borderId="10" xfId="0" applyFont="1" applyFill="1" applyBorder="1"/>
    <xf numFmtId="0" fontId="12" fillId="7" borderId="11" xfId="0" applyFont="1" applyFill="1" applyBorder="1"/>
    <xf numFmtId="0" fontId="12" fillId="7" borderId="12" xfId="0" applyFont="1" applyFill="1" applyBorder="1"/>
    <xf numFmtId="0" fontId="12" fillId="8" borderId="8" xfId="0" applyFont="1" applyFill="1" applyBorder="1"/>
    <xf numFmtId="0" fontId="2" fillId="6" borderId="8" xfId="0" applyFont="1" applyFill="1" applyBorder="1" applyAlignment="1">
      <alignment horizontal="center" textRotation="90"/>
    </xf>
    <xf numFmtId="0" fontId="2" fillId="7" borderId="8" xfId="0" applyFont="1" applyFill="1" applyBorder="1" applyAlignment="1">
      <alignment horizontal="center" textRotation="90"/>
    </xf>
    <xf numFmtId="0" fontId="16" fillId="9" borderId="8" xfId="0" applyFont="1" applyFill="1" applyBorder="1" applyAlignment="1">
      <alignment horizontal="left"/>
    </xf>
    <xf numFmtId="166" fontId="18" fillId="7" borderId="8" xfId="0" applyNumberFormat="1" applyFont="1" applyFill="1" applyBorder="1" applyAlignment="1">
      <alignment horizontal="right"/>
    </xf>
    <xf numFmtId="0" fontId="19" fillId="8" borderId="11" xfId="0" applyFont="1" applyFill="1" applyBorder="1"/>
    <xf numFmtId="0" fontId="21" fillId="5" borderId="8" xfId="0" applyFont="1" applyFill="1" applyBorder="1"/>
    <xf numFmtId="0" fontId="19" fillId="7" borderId="11" xfId="0" applyFont="1" applyFill="1" applyBorder="1"/>
    <xf numFmtId="0" fontId="21" fillId="7" borderId="8" xfId="0" applyFont="1" applyFill="1" applyBorder="1"/>
    <xf numFmtId="0" fontId="22" fillId="7" borderId="13" xfId="0" applyFont="1" applyFill="1" applyBorder="1"/>
    <xf numFmtId="0" fontId="12" fillId="2" borderId="0" xfId="0" applyFont="1" applyFill="1" applyAlignment="1">
      <alignment horizontal="centerContinuous"/>
    </xf>
    <xf numFmtId="0" fontId="12" fillId="2" borderId="0" xfId="0" applyFont="1" applyFill="1" applyAlignment="1">
      <alignment horizontal="center"/>
    </xf>
    <xf numFmtId="0" fontId="20" fillId="8" borderId="8" xfId="0" applyFont="1" applyFill="1" applyBorder="1" applyAlignment="1">
      <alignment horizontal="left"/>
    </xf>
    <xf numFmtId="0" fontId="16" fillId="9" borderId="8" xfId="0" applyFont="1" applyFill="1" applyBorder="1"/>
    <xf numFmtId="0" fontId="19" fillId="9" borderId="11" xfId="0" applyFont="1" applyFill="1" applyBorder="1"/>
    <xf numFmtId="0" fontId="21" fillId="9" borderId="8" xfId="0" applyFont="1" applyFill="1" applyBorder="1"/>
    <xf numFmtId="0" fontId="21" fillId="4" borderId="8" xfId="0" applyFont="1" applyFill="1" applyBorder="1"/>
    <xf numFmtId="0" fontId="19" fillId="6" borderId="11" xfId="0" applyFont="1" applyFill="1" applyBorder="1"/>
    <xf numFmtId="0" fontId="18" fillId="7" borderId="1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164" fontId="0" fillId="0" borderId="0" xfId="0" applyNumberFormat="1" applyAlignment="1">
      <alignment horizontal="right"/>
    </xf>
    <xf numFmtId="164" fontId="18" fillId="7" borderId="8" xfId="0" applyNumberFormat="1" applyFont="1" applyFill="1" applyBorder="1" applyAlignment="1">
      <alignment horizontal="left"/>
    </xf>
    <xf numFmtId="0" fontId="13" fillId="2" borderId="0" xfId="0" applyFont="1" applyFill="1"/>
    <xf numFmtId="165" fontId="4" fillId="0" borderId="0" xfId="0" applyNumberFormat="1" applyFont="1" applyAlignment="1" applyProtection="1">
      <alignment horizontal="center"/>
      <protection locked="0"/>
    </xf>
    <xf numFmtId="165" fontId="4" fillId="2" borderId="0" xfId="0" applyNumberFormat="1" applyFont="1" applyFill="1" applyAlignment="1" applyProtection="1">
      <alignment horizontal="center"/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5" fontId="7" fillId="2" borderId="0" xfId="0" applyNumberFormat="1" applyFont="1" applyFill="1" applyAlignment="1">
      <alignment horizontal="center"/>
    </xf>
    <xf numFmtId="0" fontId="17" fillId="2" borderId="0" xfId="0" quotePrefix="1" applyFont="1" applyFill="1" applyAlignment="1">
      <alignment horizontal="center"/>
    </xf>
    <xf numFmtId="0" fontId="13" fillId="2" borderId="5" xfId="0" applyFont="1" applyFill="1" applyBorder="1"/>
    <xf numFmtId="0" fontId="12" fillId="0" borderId="7" xfId="0" applyFont="1" applyBorder="1" applyAlignment="1" applyProtection="1">
      <alignment horizontal="left"/>
      <protection locked="0"/>
    </xf>
    <xf numFmtId="0" fontId="13" fillId="2" borderId="6" xfId="0" applyFont="1" applyFill="1" applyBorder="1"/>
    <xf numFmtId="0" fontId="0" fillId="2" borderId="8" xfId="0" applyFill="1" applyBorder="1"/>
    <xf numFmtId="0" fontId="17" fillId="2" borderId="8" xfId="0" quotePrefix="1" applyFont="1" applyFill="1" applyBorder="1" applyAlignment="1">
      <alignment horizontal="center"/>
    </xf>
    <xf numFmtId="165" fontId="4" fillId="0" borderId="8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3" fillId="2" borderId="14" xfId="0" applyFont="1" applyFill="1" applyBorder="1"/>
    <xf numFmtId="0" fontId="0" fillId="2" borderId="15" xfId="0" applyFill="1" applyBorder="1"/>
    <xf numFmtId="0" fontId="17" fillId="2" borderId="15" xfId="0" quotePrefix="1" applyFont="1" applyFill="1" applyBorder="1" applyAlignment="1">
      <alignment horizontal="center"/>
    </xf>
    <xf numFmtId="165" fontId="4" fillId="0" borderId="15" xfId="0" applyNumberFormat="1" applyFont="1" applyBorder="1" applyAlignment="1" applyProtection="1">
      <alignment horizontal="center"/>
      <protection locked="0"/>
    </xf>
    <xf numFmtId="165" fontId="7" fillId="2" borderId="15" xfId="0" applyNumberFormat="1" applyFont="1" applyFill="1" applyBorder="1" applyAlignment="1">
      <alignment horizontal="center"/>
    </xf>
    <xf numFmtId="0" fontId="12" fillId="0" borderId="16" xfId="0" applyFont="1" applyBorder="1" applyAlignment="1" applyProtection="1">
      <alignment horizontal="left"/>
      <protection locked="0"/>
    </xf>
    <xf numFmtId="0" fontId="13" fillId="2" borderId="17" xfId="0" applyFont="1" applyFill="1" applyBorder="1"/>
    <xf numFmtId="0" fontId="0" fillId="2" borderId="18" xfId="0" applyFill="1" applyBorder="1"/>
    <xf numFmtId="0" fontId="17" fillId="2" borderId="18" xfId="0" quotePrefix="1" applyFont="1" applyFill="1" applyBorder="1" applyAlignment="1">
      <alignment horizontal="center"/>
    </xf>
    <xf numFmtId="165" fontId="4" fillId="0" borderId="18" xfId="0" applyNumberFormat="1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left"/>
      <protection locked="0"/>
    </xf>
    <xf numFmtId="0" fontId="13" fillId="2" borderId="20" xfId="0" applyFont="1" applyFill="1" applyBorder="1"/>
    <xf numFmtId="0" fontId="0" fillId="2" borderId="21" xfId="0" applyFill="1" applyBorder="1"/>
    <xf numFmtId="0" fontId="17" fillId="2" borderId="21" xfId="0" quotePrefix="1" applyFont="1" applyFill="1" applyBorder="1" applyAlignment="1">
      <alignment horizontal="center"/>
    </xf>
    <xf numFmtId="165" fontId="4" fillId="0" borderId="21" xfId="0" applyNumberFormat="1" applyFont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horizontal="left"/>
      <protection locked="0"/>
    </xf>
    <xf numFmtId="165" fontId="4" fillId="0" borderId="23" xfId="0" applyNumberFormat="1" applyFont="1" applyBorder="1" applyAlignment="1" applyProtection="1">
      <alignment horizontal="center"/>
      <protection locked="0"/>
    </xf>
    <xf numFmtId="165" fontId="4" fillId="0" borderId="24" xfId="0" applyNumberFormat="1" applyFont="1" applyBorder="1" applyAlignment="1" applyProtection="1">
      <alignment horizontal="center"/>
      <protection locked="0"/>
    </xf>
    <xf numFmtId="165" fontId="4" fillId="0" borderId="25" xfId="0" applyNumberFormat="1" applyFont="1" applyBorder="1" applyAlignment="1" applyProtection="1">
      <alignment horizontal="center"/>
      <protection locked="0"/>
    </xf>
    <xf numFmtId="165" fontId="4" fillId="0" borderId="26" xfId="0" applyNumberFormat="1" applyFont="1" applyBorder="1" applyAlignment="1" applyProtection="1">
      <alignment horizontal="center"/>
      <protection locked="0"/>
    </xf>
    <xf numFmtId="165" fontId="4" fillId="0" borderId="27" xfId="0" applyNumberFormat="1" applyFont="1" applyBorder="1" applyAlignment="1" applyProtection="1">
      <alignment horizontal="center"/>
      <protection locked="0"/>
    </xf>
    <xf numFmtId="0" fontId="7" fillId="2" borderId="24" xfId="0" applyFont="1" applyFill="1" applyBorder="1" applyAlignment="1">
      <alignment horizontal="center"/>
    </xf>
    <xf numFmtId="0" fontId="12" fillId="0" borderId="28" xfId="0" applyFont="1" applyBorder="1" applyAlignment="1" applyProtection="1">
      <alignment horizontal="center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16" fillId="4" borderId="8" xfId="0" applyFont="1" applyFill="1" applyBorder="1" applyAlignment="1">
      <alignment horizontal="left"/>
    </xf>
    <xf numFmtId="0" fontId="11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12" fillId="2" borderId="0" xfId="0" applyFont="1" applyFill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165" fontId="7" fillId="2" borderId="13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165" fontId="7" fillId="7" borderId="0" xfId="0" applyNumberFormat="1" applyFont="1" applyFill="1" applyAlignment="1">
      <alignment horizontal="center"/>
    </xf>
    <xf numFmtId="0" fontId="13" fillId="2" borderId="31" xfId="0" applyFont="1" applyFill="1" applyBorder="1"/>
    <xf numFmtId="0" fontId="0" fillId="2" borderId="13" xfId="0" applyFill="1" applyBorder="1"/>
    <xf numFmtId="0" fontId="17" fillId="2" borderId="13" xfId="0" quotePrefix="1" applyFont="1" applyFill="1" applyBorder="1" applyAlignment="1">
      <alignment horizontal="center"/>
    </xf>
    <xf numFmtId="165" fontId="4" fillId="0" borderId="30" xfId="0" applyNumberFormat="1" applyFont="1" applyBorder="1" applyAlignment="1" applyProtection="1">
      <alignment horizontal="center"/>
      <protection locked="0"/>
    </xf>
    <xf numFmtId="165" fontId="4" fillId="0" borderId="13" xfId="0" applyNumberFormat="1" applyFont="1" applyBorder="1" applyAlignment="1" applyProtection="1">
      <alignment horizontal="center"/>
      <protection locked="0"/>
    </xf>
    <xf numFmtId="0" fontId="12" fillId="0" borderId="32" xfId="0" applyFont="1" applyBorder="1" applyAlignment="1" applyProtection="1">
      <alignment horizontal="left"/>
      <protection locked="0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24" fillId="2" borderId="0" xfId="0" applyFont="1" applyFill="1" applyAlignment="1">
      <alignment horizontal="right"/>
    </xf>
    <xf numFmtId="165" fontId="13" fillId="7" borderId="0" xfId="0" applyNumberFormat="1" applyFont="1" applyFill="1" applyAlignment="1">
      <alignment horizontal="center"/>
    </xf>
    <xf numFmtId="0" fontId="7" fillId="2" borderId="27" xfId="0" applyFont="1" applyFill="1" applyBorder="1" applyAlignment="1">
      <alignment horizontal="center"/>
    </xf>
    <xf numFmtId="165" fontId="7" fillId="2" borderId="8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165" fontId="5" fillId="0" borderId="33" xfId="0" applyNumberFormat="1" applyFont="1" applyBorder="1" applyAlignment="1" applyProtection="1">
      <alignment horizontal="center"/>
      <protection locked="0"/>
    </xf>
    <xf numFmtId="165" fontId="5" fillId="0" borderId="34" xfId="0" applyNumberFormat="1" applyFont="1" applyBorder="1" applyAlignment="1" applyProtection="1">
      <alignment horizontal="center"/>
      <protection locked="0"/>
    </xf>
    <xf numFmtId="165" fontId="5" fillId="0" borderId="35" xfId="0" applyNumberFormat="1" applyFont="1" applyBorder="1" applyAlignment="1" applyProtection="1">
      <alignment horizontal="center"/>
      <protection locked="0"/>
    </xf>
    <xf numFmtId="165" fontId="5" fillId="0" borderId="36" xfId="0" applyNumberFormat="1" applyFont="1" applyBorder="1" applyAlignment="1" applyProtection="1">
      <alignment horizontal="center"/>
      <protection locked="0"/>
    </xf>
    <xf numFmtId="165" fontId="5" fillId="0" borderId="37" xfId="0" applyNumberFormat="1" applyFont="1" applyBorder="1" applyAlignment="1" applyProtection="1">
      <alignment horizontal="center"/>
      <protection locked="0"/>
    </xf>
    <xf numFmtId="165" fontId="5" fillId="0" borderId="23" xfId="0" applyNumberFormat="1" applyFont="1" applyBorder="1" applyAlignment="1" applyProtection="1">
      <alignment horizontal="center"/>
      <protection locked="0"/>
    </xf>
    <xf numFmtId="165" fontId="5" fillId="0" borderId="24" xfId="0" applyNumberFormat="1" applyFont="1" applyBorder="1" applyAlignment="1" applyProtection="1">
      <alignment horizontal="center"/>
      <protection locked="0"/>
    </xf>
    <xf numFmtId="165" fontId="5" fillId="0" borderId="25" xfId="0" applyNumberFormat="1" applyFont="1" applyBorder="1" applyAlignment="1" applyProtection="1">
      <alignment horizontal="center"/>
      <protection locked="0"/>
    </xf>
    <xf numFmtId="165" fontId="5" fillId="0" borderId="26" xfId="0" applyNumberFormat="1" applyFont="1" applyBorder="1" applyAlignment="1" applyProtection="1">
      <alignment horizontal="center"/>
      <protection locked="0"/>
    </xf>
    <xf numFmtId="165" fontId="5" fillId="0" borderId="27" xfId="0" applyNumberFormat="1" applyFont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165" fontId="5" fillId="0" borderId="30" xfId="0" applyNumberFormat="1" applyFont="1" applyBorder="1" applyAlignment="1" applyProtection="1">
      <alignment horizontal="center"/>
      <protection locked="0"/>
    </xf>
    <xf numFmtId="165" fontId="5" fillId="0" borderId="38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0" fillId="2" borderId="0" xfId="0" applyFont="1" applyFill="1" applyAlignment="1">
      <alignment horizontal="center"/>
    </xf>
    <xf numFmtId="0" fontId="7" fillId="2" borderId="23" xfId="0" applyFont="1" applyFill="1" applyBorder="1" applyAlignment="1">
      <alignment horizontal="center"/>
    </xf>
    <xf numFmtId="165" fontId="7" fillId="2" borderId="18" xfId="0" applyNumberFormat="1" applyFont="1" applyFill="1" applyBorder="1" applyAlignment="1">
      <alignment horizontal="center"/>
    </xf>
    <xf numFmtId="0" fontId="13" fillId="0" borderId="18" xfId="0" applyFont="1" applyBorder="1" applyAlignment="1" applyProtection="1">
      <alignment horizontal="center"/>
      <protection locked="0"/>
    </xf>
    <xf numFmtId="165" fontId="7" fillId="2" borderId="33" xfId="0" applyNumberFormat="1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12" fillId="2" borderId="0" xfId="0" applyFont="1" applyFill="1" applyAlignment="1" applyProtection="1">
      <alignment horizontal="left"/>
      <protection locked="0"/>
    </xf>
    <xf numFmtId="0" fontId="1" fillId="2" borderId="8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0" fontId="29" fillId="2" borderId="0" xfId="0" applyFont="1" applyFill="1"/>
    <xf numFmtId="0" fontId="10" fillId="7" borderId="8" xfId="0" applyFont="1" applyFill="1" applyBorder="1" applyAlignment="1">
      <alignment horizontal="right"/>
    </xf>
    <xf numFmtId="0" fontId="10" fillId="7" borderId="8" xfId="0" applyFont="1" applyFill="1" applyBorder="1"/>
    <xf numFmtId="0" fontId="6" fillId="0" borderId="39" xfId="0" applyFont="1" applyBorder="1" applyAlignment="1" applyProtection="1">
      <alignment horizontal="center"/>
      <protection locked="0"/>
    </xf>
    <xf numFmtId="0" fontId="26" fillId="0" borderId="23" xfId="0" applyFont="1" applyBorder="1" applyAlignment="1" applyProtection="1">
      <alignment horizontal="center"/>
      <protection locked="0"/>
    </xf>
    <xf numFmtId="0" fontId="26" fillId="0" borderId="18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15" xfId="0" applyFont="1" applyBorder="1" applyAlignment="1" applyProtection="1">
      <alignment horizontal="center"/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165" fontId="13" fillId="0" borderId="0" xfId="0" applyNumberFormat="1" applyFont="1" applyAlignment="1" applyProtection="1">
      <alignment horizontal="center"/>
      <protection locked="0"/>
    </xf>
    <xf numFmtId="0" fontId="13" fillId="10" borderId="23" xfId="0" applyFont="1" applyFill="1" applyBorder="1" applyAlignment="1" applyProtection="1">
      <alignment horizontal="center"/>
      <protection locked="0"/>
    </xf>
    <xf numFmtId="0" fontId="13" fillId="10" borderId="24" xfId="0" applyFont="1" applyFill="1" applyBorder="1" applyAlignment="1" applyProtection="1">
      <alignment horizontal="center"/>
      <protection locked="0"/>
    </xf>
    <xf numFmtId="0" fontId="13" fillId="10" borderId="30" xfId="0" applyFont="1" applyFill="1" applyBorder="1" applyAlignment="1" applyProtection="1">
      <alignment horizontal="center"/>
      <protection locked="0"/>
    </xf>
    <xf numFmtId="0" fontId="13" fillId="11" borderId="23" xfId="0" applyFont="1" applyFill="1" applyBorder="1" applyAlignment="1" applyProtection="1">
      <alignment horizontal="center"/>
      <protection locked="0"/>
    </xf>
    <xf numFmtId="0" fontId="13" fillId="11" borderId="24" xfId="0" applyFont="1" applyFill="1" applyBorder="1" applyAlignment="1" applyProtection="1">
      <alignment horizontal="center"/>
      <protection locked="0"/>
    </xf>
    <xf numFmtId="0" fontId="13" fillId="11" borderId="30" xfId="0" applyFont="1" applyFill="1" applyBorder="1" applyAlignment="1" applyProtection="1">
      <alignment horizontal="center"/>
      <protection locked="0"/>
    </xf>
    <xf numFmtId="165" fontId="7" fillId="11" borderId="33" xfId="0" applyNumberFormat="1" applyFont="1" applyFill="1" applyBorder="1" applyAlignment="1" applyProtection="1">
      <alignment horizontal="center"/>
      <protection locked="0"/>
    </xf>
    <xf numFmtId="0" fontId="7" fillId="11" borderId="23" xfId="0" applyFont="1" applyFill="1" applyBorder="1" applyAlignment="1" applyProtection="1">
      <alignment horizontal="center"/>
      <protection locked="0"/>
    </xf>
    <xf numFmtId="165" fontId="7" fillId="11" borderId="15" xfId="0" applyNumberFormat="1" applyFont="1" applyFill="1" applyBorder="1" applyAlignment="1" applyProtection="1">
      <alignment horizontal="center"/>
      <protection locked="0"/>
    </xf>
    <xf numFmtId="0" fontId="7" fillId="11" borderId="24" xfId="0" applyFont="1" applyFill="1" applyBorder="1" applyAlignment="1" applyProtection="1">
      <alignment horizontal="center"/>
      <protection locked="0"/>
    </xf>
    <xf numFmtId="165" fontId="7" fillId="11" borderId="34" xfId="0" applyNumberFormat="1" applyFont="1" applyFill="1" applyBorder="1" applyAlignment="1" applyProtection="1">
      <alignment horizontal="center"/>
      <protection locked="0"/>
    </xf>
    <xf numFmtId="165" fontId="7" fillId="11" borderId="13" xfId="0" applyNumberFormat="1" applyFont="1" applyFill="1" applyBorder="1" applyAlignment="1" applyProtection="1">
      <alignment horizontal="center"/>
      <protection locked="0"/>
    </xf>
    <xf numFmtId="0" fontId="7" fillId="11" borderId="30" xfId="0" applyFont="1" applyFill="1" applyBorder="1" applyAlignment="1" applyProtection="1">
      <alignment horizontal="center"/>
      <protection locked="0"/>
    </xf>
    <xf numFmtId="165" fontId="7" fillId="11" borderId="38" xfId="0" applyNumberFormat="1" applyFont="1" applyFill="1" applyBorder="1" applyAlignment="1" applyProtection="1">
      <alignment horizontal="center"/>
      <protection locked="0"/>
    </xf>
    <xf numFmtId="165" fontId="7" fillId="10" borderId="33" xfId="0" applyNumberFormat="1" applyFont="1" applyFill="1" applyBorder="1" applyAlignment="1" applyProtection="1">
      <alignment horizontal="center"/>
      <protection locked="0"/>
    </xf>
    <xf numFmtId="0" fontId="7" fillId="10" borderId="23" xfId="0" applyFont="1" applyFill="1" applyBorder="1" applyAlignment="1" applyProtection="1">
      <alignment horizontal="center"/>
      <protection locked="0"/>
    </xf>
    <xf numFmtId="165" fontId="7" fillId="10" borderId="15" xfId="0" applyNumberFormat="1" applyFont="1" applyFill="1" applyBorder="1" applyAlignment="1" applyProtection="1">
      <alignment horizontal="center"/>
      <protection locked="0"/>
    </xf>
    <xf numFmtId="0" fontId="7" fillId="10" borderId="24" xfId="0" applyFont="1" applyFill="1" applyBorder="1" applyAlignment="1" applyProtection="1">
      <alignment horizontal="center"/>
      <protection locked="0"/>
    </xf>
    <xf numFmtId="165" fontId="7" fillId="10" borderId="34" xfId="0" applyNumberFormat="1" applyFont="1" applyFill="1" applyBorder="1" applyAlignment="1" applyProtection="1">
      <alignment horizontal="center"/>
      <protection locked="0"/>
    </xf>
    <xf numFmtId="165" fontId="7" fillId="10" borderId="13" xfId="0" applyNumberFormat="1" applyFont="1" applyFill="1" applyBorder="1" applyAlignment="1" applyProtection="1">
      <alignment horizontal="center"/>
      <protection locked="0"/>
    </xf>
    <xf numFmtId="0" fontId="7" fillId="10" borderId="30" xfId="0" applyFont="1" applyFill="1" applyBorder="1" applyAlignment="1" applyProtection="1">
      <alignment horizontal="center"/>
      <protection locked="0"/>
    </xf>
    <xf numFmtId="165" fontId="7" fillId="10" borderId="38" xfId="0" applyNumberFormat="1" applyFont="1" applyFill="1" applyBorder="1" applyAlignment="1" applyProtection="1">
      <alignment horizontal="center"/>
      <protection locked="0"/>
    </xf>
    <xf numFmtId="0" fontId="0" fillId="7" borderId="0" xfId="0" applyFill="1"/>
    <xf numFmtId="0" fontId="16" fillId="2" borderId="0" xfId="0" applyFont="1" applyFill="1" applyAlignment="1">
      <alignment horizontal="left"/>
    </xf>
    <xf numFmtId="166" fontId="18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30" fillId="2" borderId="0" xfId="0" applyFont="1" applyFill="1" applyAlignment="1">
      <alignment horizontal="right"/>
    </xf>
    <xf numFmtId="0" fontId="6" fillId="0" borderId="29" xfId="0" applyFont="1" applyBorder="1" applyAlignment="1" applyProtection="1">
      <alignment horizontal="center"/>
      <protection locked="0"/>
    </xf>
    <xf numFmtId="0" fontId="12" fillId="0" borderId="39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23" fillId="12" borderId="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4" fillId="12" borderId="40" xfId="0" applyFont="1" applyFill="1" applyBorder="1" applyAlignment="1">
      <alignment horizontal="center"/>
    </xf>
    <xf numFmtId="0" fontId="23" fillId="12" borderId="29" xfId="0" applyFont="1" applyFill="1" applyBorder="1" applyAlignment="1">
      <alignment horizontal="center"/>
    </xf>
    <xf numFmtId="0" fontId="14" fillId="12" borderId="29" xfId="0" applyFont="1" applyFill="1" applyBorder="1" applyAlignment="1">
      <alignment horizontal="center"/>
    </xf>
    <xf numFmtId="0" fontId="14" fillId="12" borderId="41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5" xfId="0" applyFill="1" applyBorder="1" applyAlignment="1">
      <alignment horizontal="right"/>
    </xf>
    <xf numFmtId="0" fontId="0" fillId="2" borderId="6" xfId="0" applyFill="1" applyBorder="1"/>
    <xf numFmtId="0" fontId="0" fillId="2" borderId="9" xfId="0" applyFill="1" applyBorder="1"/>
    <xf numFmtId="0" fontId="13" fillId="7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5" fontId="7" fillId="7" borderId="8" xfId="0" applyNumberFormat="1" applyFont="1" applyFill="1" applyBorder="1" applyAlignment="1">
      <alignment horizontal="center"/>
    </xf>
    <xf numFmtId="164" fontId="12" fillId="7" borderId="8" xfId="0" applyNumberFormat="1" applyFont="1" applyFill="1" applyBorder="1" applyAlignment="1">
      <alignment horizontal="right"/>
    </xf>
    <xf numFmtId="164" fontId="12" fillId="2" borderId="0" xfId="0" applyNumberFormat="1" applyFont="1" applyFill="1" applyAlignment="1">
      <alignment horizontal="right"/>
    </xf>
    <xf numFmtId="0" fontId="31" fillId="2" borderId="0" xfId="0" applyFont="1" applyFill="1"/>
    <xf numFmtId="0" fontId="33" fillId="2" borderId="0" xfId="0" applyFont="1" applyFill="1"/>
    <xf numFmtId="9" fontId="33" fillId="2" borderId="0" xfId="1" applyFont="1" applyFill="1"/>
    <xf numFmtId="166" fontId="18" fillId="7" borderId="8" xfId="0" applyNumberFormat="1" applyFont="1" applyFill="1" applyBorder="1" applyAlignment="1">
      <alignment horizontal="right"/>
    </xf>
    <xf numFmtId="0" fontId="18" fillId="7" borderId="8" xfId="0" applyFont="1" applyFill="1" applyBorder="1" applyAlignment="1">
      <alignment horizontal="left"/>
    </xf>
    <xf numFmtId="9" fontId="13" fillId="7" borderId="0" xfId="0" applyNumberFormat="1" applyFont="1" applyFill="1" applyAlignment="1">
      <alignment horizontal="center"/>
    </xf>
    <xf numFmtId="0" fontId="13" fillId="2" borderId="0" xfId="0" applyFont="1" applyFill="1"/>
    <xf numFmtId="0" fontId="13" fillId="0" borderId="0" xfId="0" applyFont="1"/>
    <xf numFmtId="0" fontId="2" fillId="3" borderId="25" xfId="0" applyFont="1" applyFill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35" xfId="0" applyBorder="1" applyProtection="1">
      <protection locked="0"/>
    </xf>
    <xf numFmtId="0" fontId="2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2" fillId="7" borderId="8" xfId="0" applyNumberFormat="1" applyFont="1" applyFill="1" applyBorder="1" applyAlignment="1">
      <alignment horizontal="center"/>
    </xf>
    <xf numFmtId="49" fontId="0" fillId="0" borderId="8" xfId="0" applyNumberFormat="1" applyBorder="1"/>
    <xf numFmtId="166" fontId="2" fillId="2" borderId="2" xfId="0" applyNumberFormat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0" xfId="0" applyFont="1" applyFill="1"/>
    <xf numFmtId="0" fontId="0" fillId="0" borderId="0" xfId="0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" fillId="2" borderId="2" xfId="0" applyFont="1" applyFill="1" applyBorder="1"/>
    <xf numFmtId="0" fontId="0" fillId="0" borderId="3" xfId="0" applyBorder="1"/>
    <xf numFmtId="0" fontId="0" fillId="0" borderId="4" xfId="0" applyBorder="1"/>
    <xf numFmtId="0" fontId="2" fillId="7" borderId="8" xfId="0" applyFont="1" applyFill="1" applyBorder="1" applyAlignment="1">
      <alignment horizontal="center"/>
    </xf>
    <xf numFmtId="0" fontId="0" fillId="0" borderId="8" xfId="0" applyBorder="1"/>
    <xf numFmtId="166" fontId="13" fillId="2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5" fontId="14" fillId="0" borderId="29" xfId="0" applyNumberFormat="1" applyFont="1" applyBorder="1" applyAlignment="1" applyProtection="1">
      <alignment horizontal="center"/>
      <protection locked="0"/>
    </xf>
    <xf numFmtId="165" fontId="14" fillId="0" borderId="1" xfId="0" applyNumberFormat="1" applyFont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165" fontId="14" fillId="0" borderId="28" xfId="0" applyNumberFormat="1" applyFont="1" applyBorder="1" applyAlignment="1" applyProtection="1">
      <alignment horizontal="center"/>
      <protection locked="0"/>
    </xf>
    <xf numFmtId="165" fontId="14" fillId="0" borderId="42" xfId="0" applyNumberFormat="1" applyFont="1" applyBorder="1" applyAlignment="1" applyProtection="1">
      <alignment horizontal="center"/>
      <protection locked="0"/>
    </xf>
    <xf numFmtId="0" fontId="19" fillId="7" borderId="11" xfId="0" applyFont="1" applyFill="1" applyBorder="1" applyAlignment="1">
      <alignment horizontal="center"/>
    </xf>
    <xf numFmtId="0" fontId="18" fillId="7" borderId="11" xfId="0" applyFont="1" applyFill="1" applyBorder="1" applyAlignment="1">
      <alignment horizontal="left"/>
    </xf>
    <xf numFmtId="165" fontId="14" fillId="0" borderId="40" xfId="0" applyNumberFormat="1" applyFont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10" fontId="15" fillId="14" borderId="10" xfId="0" applyNumberFormat="1" applyFont="1" applyFill="1" applyBorder="1"/>
    <xf numFmtId="10" fontId="15" fillId="14" borderId="11" xfId="0" applyNumberFormat="1" applyFont="1" applyFill="1" applyBorder="1"/>
    <xf numFmtId="0" fontId="13" fillId="14" borderId="11" xfId="0" applyFont="1" applyFill="1" applyBorder="1"/>
    <xf numFmtId="0" fontId="13" fillId="14" borderId="12" xfId="0" applyFont="1" applyFill="1" applyBorder="1"/>
    <xf numFmtId="0" fontId="15" fillId="7" borderId="10" xfId="0" applyFont="1" applyFill="1" applyBorder="1"/>
    <xf numFmtId="0" fontId="13" fillId="7" borderId="46" xfId="0" applyFont="1" applyFill="1" applyBorder="1"/>
    <xf numFmtId="0" fontId="15" fillId="7" borderId="47" xfId="0" applyFont="1" applyFill="1" applyBorder="1"/>
    <xf numFmtId="0" fontId="13" fillId="7" borderId="12" xfId="0" applyFont="1" applyFill="1" applyBorder="1"/>
    <xf numFmtId="0" fontId="15" fillId="7" borderId="10" xfId="0" applyFont="1" applyFill="1" applyBorder="1" applyAlignment="1">
      <alignment horizontal="center"/>
    </xf>
    <xf numFmtId="0" fontId="15" fillId="7" borderId="46" xfId="0" applyFont="1" applyFill="1" applyBorder="1" applyAlignment="1">
      <alignment horizontal="center"/>
    </xf>
    <xf numFmtId="0" fontId="15" fillId="7" borderId="47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 textRotation="90"/>
    </xf>
    <xf numFmtId="165" fontId="14" fillId="0" borderId="43" xfId="0" applyNumberFormat="1" applyFont="1" applyBorder="1" applyAlignment="1" applyProtection="1">
      <alignment horizontal="center"/>
      <protection locked="0"/>
    </xf>
    <xf numFmtId="165" fontId="14" fillId="0" borderId="44" xfId="0" applyNumberFormat="1" applyFont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center"/>
    </xf>
    <xf numFmtId="0" fontId="14" fillId="2" borderId="7" xfId="0" applyFont="1" applyFill="1" applyBorder="1" applyAlignment="1">
      <alignment horizontal="center"/>
    </xf>
    <xf numFmtId="165" fontId="14" fillId="0" borderId="45" xfId="0" applyNumberFormat="1" applyFont="1" applyBorder="1" applyAlignment="1" applyProtection="1">
      <alignment horizontal="center"/>
      <protection locked="0"/>
    </xf>
    <xf numFmtId="0" fontId="14" fillId="7" borderId="31" xfId="0" applyFont="1" applyFill="1" applyBorder="1" applyAlignment="1">
      <alignment horizontal="center"/>
    </xf>
    <xf numFmtId="0" fontId="14" fillId="7" borderId="38" xfId="0" applyFont="1" applyFill="1" applyBorder="1" applyAlignment="1">
      <alignment horizontal="center"/>
    </xf>
    <xf numFmtId="0" fontId="14" fillId="7" borderId="25" xfId="0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0" fontId="14" fillId="7" borderId="32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14" fillId="7" borderId="35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25" fillId="13" borderId="2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3" borderId="5" xfId="0" applyFont="1" applyFill="1" applyBorder="1" applyAlignment="1">
      <alignment horizontal="center" vertical="center"/>
    </xf>
    <xf numFmtId="0" fontId="25" fillId="13" borderId="0" xfId="0" applyFont="1" applyFill="1" applyAlignment="1">
      <alignment horizontal="center" vertical="center"/>
    </xf>
    <xf numFmtId="0" fontId="25" fillId="13" borderId="7" xfId="0" applyFont="1" applyFill="1" applyBorder="1" applyAlignment="1">
      <alignment horizontal="center" vertical="center"/>
    </xf>
    <xf numFmtId="0" fontId="25" fillId="13" borderId="6" xfId="0" applyFont="1" applyFill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25" fillId="13" borderId="9" xfId="0" applyFont="1" applyFill="1" applyBorder="1" applyAlignment="1">
      <alignment horizontal="center" vertical="center"/>
    </xf>
    <xf numFmtId="165" fontId="14" fillId="0" borderId="41" xfId="0" applyNumberFormat="1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center"/>
      <protection locked="0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14285714285783E-2"/>
          <c:y val="9.1463414634146339E-2"/>
          <c:w val="0.73750000000000004"/>
          <c:h val="0.719512195121949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Sammanställning!$AI$8</c:f>
              <c:strCache>
                <c:ptCount val="1"/>
                <c:pt idx="0">
                  <c:v>Flex totalt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val>
            <c:numRef>
              <c:f>Sammanställning!$AJ$8:$AU$8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9-4AA0-A9E8-C651822F4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971024"/>
        <c:axId val="346971808"/>
      </c:barChart>
      <c:catAx>
        <c:axId val="34697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933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697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971808"/>
        <c:scaling>
          <c:orientation val="minMax"/>
        </c:scaling>
        <c:delete val="0"/>
        <c:axPos val="l"/>
        <c:majorGridlines>
          <c:spPr>
            <a:ln w="3175">
              <a:solidFill>
                <a:srgbClr val="FFCC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Timmar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310975609756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933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6971024"/>
        <c:crosses val="autoZero"/>
        <c:crossBetween val="between"/>
        <c:minorUnit val="1"/>
      </c:valAx>
      <c:spPr>
        <a:solidFill>
          <a:srgbClr val="FFFF99"/>
        </a:solidFill>
        <a:ln w="3175">
          <a:solidFill>
            <a:srgbClr val="99330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089" r="0.750000000000000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93893129770993E-2"/>
          <c:y val="9.1463414634146339E-2"/>
          <c:w val="0.77671755725190861"/>
          <c:h val="0.719512195121949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Sammanställning!$AI$17</c:f>
              <c:strCache>
                <c:ptCount val="1"/>
                <c:pt idx="0">
                  <c:v>Enkel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Sammanställning!$AJ$16:$AU$16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Sammanställning!$AJ$17:$AU$17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A-484F-B17D-31CC745D511C}"/>
            </c:ext>
          </c:extLst>
        </c:ser>
        <c:ser>
          <c:idx val="1"/>
          <c:order val="1"/>
          <c:tx>
            <c:strRef>
              <c:f>Sammanställning!$AI$18</c:f>
              <c:strCache>
                <c:ptCount val="1"/>
                <c:pt idx="0">
                  <c:v>Kvalificerad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cat>
            <c:strRef>
              <c:f>Sammanställning!$AJ$16:$AU$16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Sammanställning!$AJ$18:$AU$18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A-484F-B17D-31CC745D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980880"/>
        <c:axId val="165980096"/>
      </c:barChart>
      <c:catAx>
        <c:axId val="16598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933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659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800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99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Timmar</a:t>
                </a:r>
              </a:p>
            </c:rich>
          </c:tx>
          <c:layout>
            <c:manualLayout>
              <c:xMode val="edge"/>
              <c:yMode val="edge"/>
              <c:x val="9.5419847328244278E-3"/>
              <c:y val="0.30487804878048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933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65980880"/>
        <c:crosses val="autoZero"/>
        <c:crossBetween val="between"/>
        <c:minorUnit val="1"/>
      </c:valAx>
      <c:spPr>
        <a:solidFill>
          <a:srgbClr val="FFFF99"/>
        </a:solidFill>
        <a:ln w="12700">
          <a:solidFill>
            <a:srgbClr val="9933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51145038167963"/>
          <c:y val="0.34146341463414637"/>
          <c:w val="0.14312977099236646"/>
          <c:h val="0.237804878048780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089" r="0.7500000000000008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98328943783634E-2"/>
          <c:y val="9.3167701863354033E-2"/>
          <c:w val="0.91684999492486163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Sammanställning!$AI$26</c:f>
              <c:strCache>
                <c:ptCount val="1"/>
                <c:pt idx="0">
                  <c:v>Semester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Sammanställning!$AJ$25:$AU$25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Sammanställning!$AJ$26:$AU$26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1-4063-902C-74D3780D8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80488"/>
        <c:axId val="165981272"/>
      </c:barChart>
      <c:catAx>
        <c:axId val="16598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933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6598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81272"/>
        <c:scaling>
          <c:orientation val="minMax"/>
        </c:scaling>
        <c:delete val="0"/>
        <c:axPos val="l"/>
        <c:majorGridlines>
          <c:spPr>
            <a:ln w="3175">
              <a:solidFill>
                <a:srgbClr val="FF99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Dagar</a:t>
                </a:r>
              </a:p>
            </c:rich>
          </c:tx>
          <c:layout>
            <c:manualLayout>
              <c:xMode val="edge"/>
              <c:yMode val="edge"/>
              <c:x val="1.0940919037199124E-2"/>
              <c:y val="0.34161490683229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933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65980488"/>
        <c:crosses val="autoZero"/>
        <c:crossBetween val="between"/>
        <c:minorUnit val="1"/>
      </c:valAx>
      <c:spPr>
        <a:solidFill>
          <a:srgbClr val="FFFF99"/>
        </a:solidFill>
        <a:ln w="12700">
          <a:solidFill>
            <a:srgbClr val="99330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56413129972893E-2"/>
          <c:y val="9.4340202069833984E-2"/>
          <c:w val="0.73524214491047168"/>
          <c:h val="0.710696188926081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Sammanställning!$AI$36</c:f>
              <c:strCache>
                <c:ptCount val="1"/>
                <c:pt idx="0">
                  <c:v>På KI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65B0C31-5131-47F1-8FEE-3B0D24FD46C8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D47-4F8F-A3D6-D043123DA0B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C51134-F11A-405E-9484-1D333FA77053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D47-4F8F-A3D6-D043123DA0B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7D5C8E1-D373-4696-A5AA-18015E8DF2AA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D47-4F8F-A3D6-D043123DA0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8D0C08-160A-4188-9BE1-44357A4B221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D47-4F8F-A3D6-D043123DA0B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AA3E1BD-F999-4CF2-BBFB-7F9AE7F46DB7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D47-4F8F-A3D6-D043123DA0B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B89BC23-C0FB-4F92-B0B7-904E8B007A56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D47-4F8F-A3D6-D043123DA0B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654D23C-FA58-4291-B788-733515D0791F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D47-4F8F-A3D6-D043123DA0B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B5EC51E-E15D-4464-A7C8-7E7B4CAAD5AA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D47-4F8F-A3D6-D043123DA0B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63BADC6-6910-446D-B0B3-F177DF0649D4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D47-4F8F-A3D6-D043123DA0B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DD73B20-CDF5-4126-929E-2A54F86673E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D47-4F8F-A3D6-D043123DA0B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9EB1EB8-8A06-4B92-B5D9-23301C787860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D47-4F8F-A3D6-D043123DA0B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5770798-B7AB-47CB-91A3-1EF89BAF510F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D47-4F8F-A3D6-D043123DA0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sv-S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Sammanställning!$AJ$34:$AU$34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Sammanställning!$AJ$36:$AU$36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Sammanställning!$AJ$38:$AU$38</c15:f>
                <c15:dlblRangeCache>
                  <c:ptCount val="12"/>
                </c15:dlblRangeCache>
              </c15:datalabelsRange>
            </c:ext>
            <c:ext xmlns:c16="http://schemas.microsoft.com/office/drawing/2014/chart" uri="{C3380CC4-5D6E-409C-BE32-E72D297353CC}">
              <c16:uniqueId val="{00000001-6E23-4118-9C34-84CB3C4770AE}"/>
            </c:ext>
          </c:extLst>
        </c:ser>
        <c:ser>
          <c:idx val="0"/>
          <c:order val="1"/>
          <c:tx>
            <c:strRef>
              <c:f>Sammanställning!$AI$35</c:f>
              <c:strCache>
                <c:ptCount val="1"/>
                <c:pt idx="0">
                  <c:v>Hemma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195F0EE-3C69-4840-B23C-0FC6A9FEFF7C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D47-4F8F-A3D6-D043123DA0B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5A53B39-CC4B-4731-9E37-9E744F8EB018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D47-4F8F-A3D6-D043123DA0B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51D156A-5645-44E5-A575-C8F925CF74CE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D47-4F8F-A3D6-D043123DA0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31C35F8-B713-4D55-B391-D09040DAAD7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D47-4F8F-A3D6-D043123DA0B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756A752-A307-4F1F-A6F5-386B30D2EF0C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D47-4F8F-A3D6-D043123DA0B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54E81CC-2788-4C64-B504-2AF2C29ADBC8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D47-4F8F-A3D6-D043123DA0B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515E68F-D657-47C1-8FB3-833CC47D24C4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3D47-4F8F-A3D6-D043123DA0B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7B8AC82-02F2-4685-B7CA-0E2057578762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3D47-4F8F-A3D6-D043123DA0B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95421EC-DA3A-4655-925F-E68BE202F345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3D47-4F8F-A3D6-D043123DA0B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687329B-D532-4737-9B53-EDD6A395503A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3D47-4F8F-A3D6-D043123DA0B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3E910B8-394F-4440-B15E-59B14D403DF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3D47-4F8F-A3D6-D043123DA0B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F72A87C-DA6F-4E86-907E-E8D402599E0B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D47-4F8F-A3D6-D043123DA0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sv-S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Sammanställning!$AJ$34:$AU$34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Sammanställning!$AJ$35:$AU$35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Sammanställning!$AJ$37:$AU$37</c15:f>
                <c15:dlblRangeCache>
                  <c:ptCount val="12"/>
                </c15:dlblRangeCache>
              </c15:datalabelsRange>
            </c:ext>
            <c:ext xmlns:c16="http://schemas.microsoft.com/office/drawing/2014/chart" uri="{C3380CC4-5D6E-409C-BE32-E72D297353CC}">
              <c16:uniqueId val="{00000000-6E23-4118-9C34-84CB3C477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982056"/>
        <c:axId val="165982448"/>
      </c:barChart>
      <c:catAx>
        <c:axId val="16598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933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6598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982448"/>
        <c:scaling>
          <c:orientation val="minMax"/>
        </c:scaling>
        <c:delete val="0"/>
        <c:axPos val="l"/>
        <c:majorGridlines>
          <c:spPr>
            <a:ln w="3175">
              <a:solidFill>
                <a:srgbClr val="FFCC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Timmar per dag</a:t>
                </a:r>
              </a:p>
            </c:rich>
          </c:tx>
          <c:layout>
            <c:manualLayout>
              <c:xMode val="edge"/>
              <c:yMode val="edge"/>
              <c:x val="1.7889087656529517E-3"/>
              <c:y val="0.16142689710955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933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65982056"/>
        <c:crosses val="autoZero"/>
        <c:crossBetween val="between"/>
      </c:valAx>
      <c:spPr>
        <a:solidFill>
          <a:srgbClr val="FFFF99"/>
        </a:solidFill>
        <a:ln w="12700">
          <a:solidFill>
            <a:srgbClr val="9933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37642208856264"/>
          <c:y val="0.33962462239389968"/>
          <c:w val="9.0729858511415934E-2"/>
          <c:h val="0.2330117001768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089" r="0.75000000000000089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142875</xdr:rowOff>
    </xdr:from>
    <xdr:to>
      <xdr:col>30</xdr:col>
      <xdr:colOff>152400</xdr:colOff>
      <xdr:row>13</xdr:row>
      <xdr:rowOff>85725</xdr:rowOff>
    </xdr:to>
    <xdr:graphicFrame macro="">
      <xdr:nvGraphicFramePr>
        <xdr:cNvPr id="1045" name="Chart 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13</xdr:row>
      <xdr:rowOff>76200</xdr:rowOff>
    </xdr:from>
    <xdr:to>
      <xdr:col>29</xdr:col>
      <xdr:colOff>47625</xdr:colOff>
      <xdr:row>23</xdr:row>
      <xdr:rowOff>19050</xdr:rowOff>
    </xdr:to>
    <xdr:graphicFrame macro="">
      <xdr:nvGraphicFramePr>
        <xdr:cNvPr id="1046" name="Chart 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23</xdr:row>
      <xdr:rowOff>19050</xdr:rowOff>
    </xdr:from>
    <xdr:to>
      <xdr:col>26</xdr:col>
      <xdr:colOff>152400</xdr:colOff>
      <xdr:row>32</xdr:row>
      <xdr:rowOff>95250</xdr:rowOff>
    </xdr:to>
    <xdr:graphicFrame macro="">
      <xdr:nvGraphicFramePr>
        <xdr:cNvPr id="1047" name="Chart 3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228600</xdr:colOff>
      <xdr:row>33</xdr:row>
      <xdr:rowOff>57150</xdr:rowOff>
    </xdr:from>
    <xdr:to>
      <xdr:col>30</xdr:col>
      <xdr:colOff>104775</xdr:colOff>
      <xdr:row>42</xdr:row>
      <xdr:rowOff>114300</xdr:rowOff>
    </xdr:to>
    <xdr:graphicFrame macro="">
      <xdr:nvGraphicFramePr>
        <xdr:cNvPr id="1048" name="Chart 4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0.50552</cdr:x>
      <cdr:y>0.52798</cdr:y>
    </cdr:from>
    <cdr:to>
      <cdr:x>0.51216</cdr:x>
      <cdr:y>0.59859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1609" y="799605"/>
          <a:ext cx="35394" cy="106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4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3"/>
  <sheetViews>
    <sheetView showRowColHeaders="0" zoomScale="110" zoomScaleNormal="110" workbookViewId="0">
      <selection activeCell="M3" sqref="M3:S3"/>
    </sheetView>
  </sheetViews>
  <sheetFormatPr defaultColWidth="8.85546875" defaultRowHeight="12.75" x14ac:dyDescent="0.2"/>
  <cols>
    <col min="1" max="1" width="6" style="4" customWidth="1"/>
    <col min="2" max="2" width="3.42578125" style="4" customWidth="1"/>
    <col min="3" max="4" width="3.5703125" style="4" customWidth="1"/>
    <col min="5" max="5" width="5" style="4" customWidth="1"/>
    <col min="6" max="6" width="3.5703125" style="4" customWidth="1"/>
    <col min="7" max="7" width="5" style="4" bestFit="1" customWidth="1"/>
    <col min="8" max="31" width="3.5703125" style="4" customWidth="1"/>
    <col min="32" max="32" width="4.5703125" style="159" customWidth="1"/>
    <col min="33" max="33" width="10" style="24" customWidth="1"/>
    <col min="34" max="34" width="4.5703125" style="159" customWidth="1"/>
    <col min="35" max="35" width="23.42578125" style="159" bestFit="1" customWidth="1"/>
    <col min="36" max="51" width="4.5703125" style="159" customWidth="1"/>
    <col min="52" max="16384" width="8.85546875" style="159"/>
  </cols>
  <sheetData>
    <row r="1" spans="1:56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4"/>
      <c r="J1" s="35"/>
      <c r="K1" s="35"/>
      <c r="L1" s="44"/>
      <c r="M1" s="45"/>
      <c r="O1" s="47"/>
      <c r="Q1" s="47"/>
      <c r="R1" s="47"/>
      <c r="S1" s="47"/>
      <c r="T1" s="235" t="s">
        <v>91</v>
      </c>
      <c r="U1" s="235"/>
      <c r="V1" s="235"/>
      <c r="W1" s="235"/>
      <c r="X1" s="235"/>
      <c r="Y1" s="235"/>
      <c r="Z1" s="236">
        <f>Kalender!C4</f>
        <v>2024</v>
      </c>
      <c r="AA1" s="236"/>
      <c r="AB1" s="47"/>
      <c r="AC1" s="47"/>
      <c r="AD1" s="47"/>
      <c r="AE1" s="47"/>
      <c r="AF1" s="160"/>
      <c r="AG1" s="230"/>
      <c r="AH1" s="160"/>
      <c r="AI1" s="160"/>
      <c r="AJ1" s="160"/>
      <c r="AK1" s="160"/>
      <c r="AL1" s="160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</row>
    <row r="2" spans="1:56" s="4" customFormat="1" ht="18" customHeight="1" x14ac:dyDescent="0.4">
      <c r="A2" s="24"/>
      <c r="B2" s="24"/>
      <c r="C2" s="203"/>
      <c r="D2" s="203"/>
      <c r="G2" s="13" t="s">
        <v>59</v>
      </c>
      <c r="L2" s="3"/>
      <c r="M2" s="3"/>
      <c r="O2" s="204"/>
      <c r="Q2" s="204"/>
      <c r="R2" s="204"/>
      <c r="S2" s="204"/>
      <c r="T2" s="204"/>
      <c r="U2" s="204"/>
      <c r="V2" s="204"/>
      <c r="W2" s="204"/>
      <c r="X2" s="204"/>
      <c r="Y2" s="204"/>
      <c r="Z2" s="205"/>
      <c r="AA2" s="205"/>
      <c r="AB2" s="204"/>
      <c r="AC2" s="204"/>
      <c r="AD2" s="204"/>
      <c r="AE2" s="204"/>
      <c r="AF2" s="206"/>
      <c r="AG2" s="231"/>
      <c r="AH2" s="206"/>
      <c r="AI2" s="206"/>
      <c r="AJ2" s="206"/>
      <c r="AK2" s="206"/>
      <c r="AL2" s="206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</row>
    <row r="3" spans="1:56" s="4" customFormat="1" ht="18" customHeight="1" x14ac:dyDescent="0.4">
      <c r="A3" s="24"/>
      <c r="B3" s="24"/>
      <c r="C3" s="203"/>
      <c r="D3" s="208" t="s">
        <v>32</v>
      </c>
      <c r="E3" s="66">
        <f>Kalender!C4</f>
        <v>2024</v>
      </c>
      <c r="G3" s="202">
        <f>(Jan!AM35+Feb!AM35+Mar!AM35+Apr!AM35+Maj!AM35+Jun!AM35+Jul!AM35+Aug!AM35+Sep!AM35+Okt!AM35+Nov!AM35+Dec!AM35)/60</f>
        <v>1952</v>
      </c>
      <c r="K3" s="238" t="s">
        <v>128</v>
      </c>
      <c r="L3" s="239"/>
      <c r="M3" s="240" t="s">
        <v>129</v>
      </c>
      <c r="N3" s="241"/>
      <c r="O3" s="241"/>
      <c r="P3" s="241"/>
      <c r="Q3" s="241"/>
      <c r="R3" s="241"/>
      <c r="S3" s="242"/>
      <c r="T3" s="204"/>
      <c r="U3" s="204"/>
      <c r="V3" s="204"/>
      <c r="W3" s="204"/>
      <c r="X3" s="204"/>
      <c r="Y3" s="204"/>
      <c r="Z3" s="205"/>
      <c r="AA3" s="205"/>
      <c r="AB3" s="204"/>
      <c r="AC3" s="204"/>
      <c r="AD3" s="204"/>
      <c r="AE3" s="204"/>
      <c r="AF3" s="206"/>
      <c r="AG3" s="231"/>
      <c r="AH3" s="206"/>
      <c r="AI3" s="206"/>
      <c r="AJ3" s="206"/>
      <c r="AK3" s="206"/>
      <c r="AL3" s="206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</row>
    <row r="5" spans="1:56" x14ac:dyDescent="0.2">
      <c r="E5" s="124" t="s">
        <v>1</v>
      </c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</row>
    <row r="6" spans="1:56" x14ac:dyDescent="0.2">
      <c r="G6" s="13" t="s">
        <v>59</v>
      </c>
      <c r="H6" s="13" t="s">
        <v>34</v>
      </c>
      <c r="AF6" s="233"/>
      <c r="AG6" s="233"/>
      <c r="AH6" s="233"/>
      <c r="AI6" s="233"/>
      <c r="AJ6" s="233" t="s">
        <v>35</v>
      </c>
      <c r="AK6" s="233" t="s">
        <v>96</v>
      </c>
      <c r="AL6" s="233" t="s">
        <v>37</v>
      </c>
      <c r="AM6" s="233" t="s">
        <v>38</v>
      </c>
      <c r="AN6" s="233" t="s">
        <v>39</v>
      </c>
      <c r="AO6" s="233" t="s">
        <v>40</v>
      </c>
      <c r="AP6" s="233" t="s">
        <v>41</v>
      </c>
      <c r="AQ6" s="233" t="s">
        <v>42</v>
      </c>
      <c r="AR6" s="233" t="s">
        <v>43</v>
      </c>
      <c r="AS6" s="233" t="s">
        <v>44</v>
      </c>
      <c r="AT6" s="233" t="s">
        <v>45</v>
      </c>
      <c r="AU6" s="233" t="s">
        <v>46</v>
      </c>
      <c r="AV6" s="232"/>
      <c r="AW6" s="232"/>
      <c r="AX6" s="232"/>
      <c r="AY6" s="232"/>
      <c r="AZ6" s="232"/>
      <c r="BA6" s="232"/>
      <c r="BB6" s="232"/>
      <c r="BC6" s="232"/>
      <c r="BD6" s="232"/>
    </row>
    <row r="7" spans="1:56" x14ac:dyDescent="0.2">
      <c r="C7" s="122"/>
      <c r="D7" s="122"/>
      <c r="E7" s="122" t="s">
        <v>130</v>
      </c>
      <c r="F7" s="123"/>
      <c r="G7" s="109"/>
      <c r="H7" s="179"/>
      <c r="AF7" s="233"/>
      <c r="AG7" s="233">
        <f>G7*60+H7</f>
        <v>0</v>
      </c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2"/>
      <c r="AW7" s="232"/>
      <c r="AX7" s="232"/>
      <c r="AY7" s="232"/>
      <c r="AZ7" s="232"/>
      <c r="BA7" s="232"/>
      <c r="BB7" s="232"/>
      <c r="BC7" s="232"/>
      <c r="BD7" s="232"/>
    </row>
    <row r="8" spans="1:56" x14ac:dyDescent="0.2">
      <c r="E8" s="63"/>
      <c r="G8" s="13" t="s">
        <v>59</v>
      </c>
      <c r="H8" s="13" t="s">
        <v>34</v>
      </c>
      <c r="AF8" s="233"/>
      <c r="AG8" s="233"/>
      <c r="AH8" s="233"/>
      <c r="AI8" s="233" t="s">
        <v>98</v>
      </c>
      <c r="AJ8" s="233">
        <f>Jan!AZ35/60</f>
        <v>0</v>
      </c>
      <c r="AK8" s="233">
        <f>Feb!AZ35/60</f>
        <v>0</v>
      </c>
      <c r="AL8" s="233">
        <f>Mar!AZ35/60</f>
        <v>0</v>
      </c>
      <c r="AM8" s="233">
        <f>Apr!AZ35/60</f>
        <v>0</v>
      </c>
      <c r="AN8" s="233">
        <f>Maj!AZ35/60</f>
        <v>0</v>
      </c>
      <c r="AO8" s="233">
        <f>Jun!AZ35/60</f>
        <v>0</v>
      </c>
      <c r="AP8" s="233">
        <f>Jul!AZ35/60</f>
        <v>0</v>
      </c>
      <c r="AQ8" s="233">
        <f>Aug!AZ35/60</f>
        <v>0</v>
      </c>
      <c r="AR8" s="233">
        <f>Sep!AZ35/60</f>
        <v>0</v>
      </c>
      <c r="AS8" s="233">
        <f>Okt!AZ35/60</f>
        <v>0</v>
      </c>
      <c r="AT8" s="233">
        <f>Nov!AZ35/60</f>
        <v>0</v>
      </c>
      <c r="AU8" s="233">
        <f>Dec!AZ35/60</f>
        <v>0</v>
      </c>
      <c r="AV8" s="232"/>
      <c r="AW8" s="232"/>
      <c r="AX8" s="232"/>
      <c r="AY8" s="232"/>
      <c r="AZ8" s="232"/>
      <c r="BA8" s="232"/>
      <c r="BB8" s="232"/>
      <c r="BC8" s="232"/>
      <c r="BD8" s="232"/>
    </row>
    <row r="9" spans="1:56" x14ac:dyDescent="0.2">
      <c r="D9" s="122" t="s">
        <v>92</v>
      </c>
      <c r="E9" s="122">
        <f>Kalender!C4</f>
        <v>2024</v>
      </c>
      <c r="G9" s="114">
        <f>TRUNC(AG9/60)</f>
        <v>0</v>
      </c>
      <c r="H9" s="125">
        <f>IF(G9=0,AG9-60*G9,ABS(AG9-G9*60))</f>
        <v>0</v>
      </c>
      <c r="AF9" s="233"/>
      <c r="AG9" s="233">
        <f>SUM(Jan:Dec!AZ35)</f>
        <v>0</v>
      </c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2"/>
      <c r="AW9" s="232"/>
      <c r="AX9" s="232"/>
      <c r="AY9" s="232"/>
      <c r="AZ9" s="232"/>
      <c r="BA9" s="232"/>
      <c r="BB9" s="232"/>
      <c r="BC9" s="232"/>
      <c r="BD9" s="232"/>
    </row>
    <row r="10" spans="1:56" x14ac:dyDescent="0.2">
      <c r="E10" s="6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2"/>
      <c r="AW10" s="232"/>
      <c r="AX10" s="232"/>
      <c r="AY10" s="232"/>
      <c r="AZ10" s="232"/>
      <c r="BA10" s="232"/>
      <c r="BB10" s="232"/>
      <c r="BC10" s="232"/>
      <c r="BD10" s="232"/>
    </row>
    <row r="11" spans="1:56" x14ac:dyDescent="0.2">
      <c r="E11" s="63"/>
      <c r="G11" s="13" t="s">
        <v>59</v>
      </c>
      <c r="H11" s="13" t="s">
        <v>34</v>
      </c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2"/>
      <c r="AW11" s="232"/>
      <c r="AX11" s="232"/>
      <c r="AY11" s="232"/>
      <c r="AZ11" s="232"/>
      <c r="BA11" s="232"/>
      <c r="BB11" s="232"/>
      <c r="BC11" s="232"/>
      <c r="BD11" s="232"/>
    </row>
    <row r="12" spans="1:56" x14ac:dyDescent="0.2">
      <c r="E12" s="122" t="s">
        <v>92</v>
      </c>
      <c r="G12" s="114">
        <f>TRUNC(AG12/60)</f>
        <v>0</v>
      </c>
      <c r="H12" s="125">
        <f>IF(G12=0,AG12-60*G12,ABS(AG12-G12*60))</f>
        <v>0</v>
      </c>
      <c r="AF12" s="233"/>
      <c r="AG12" s="233">
        <f>AG7+AG9</f>
        <v>0</v>
      </c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2"/>
      <c r="AW12" s="232"/>
      <c r="AX12" s="232"/>
      <c r="AY12" s="232"/>
      <c r="AZ12" s="232"/>
      <c r="BA12" s="232"/>
      <c r="BB12" s="232"/>
      <c r="BC12" s="232"/>
      <c r="BD12" s="232"/>
    </row>
    <row r="13" spans="1:56" x14ac:dyDescent="0.2"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2"/>
      <c r="AW13" s="232"/>
      <c r="AX13" s="232"/>
      <c r="AY13" s="232"/>
      <c r="AZ13" s="232"/>
      <c r="BA13" s="232"/>
      <c r="BB13" s="232"/>
      <c r="BC13" s="232"/>
      <c r="BD13" s="232"/>
    </row>
    <row r="14" spans="1:56" x14ac:dyDescent="0.2"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2"/>
      <c r="AW14" s="232"/>
      <c r="AX14" s="232"/>
      <c r="AY14" s="232"/>
      <c r="AZ14" s="232"/>
      <c r="BA14" s="232"/>
      <c r="BB14" s="232"/>
      <c r="BC14" s="232"/>
      <c r="BD14" s="232"/>
    </row>
    <row r="15" spans="1:56" x14ac:dyDescent="0.2">
      <c r="E15" s="124" t="s">
        <v>77</v>
      </c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2"/>
      <c r="AW15" s="232"/>
      <c r="AX15" s="232"/>
      <c r="AY15" s="232"/>
      <c r="AZ15" s="232"/>
      <c r="BA15" s="232"/>
      <c r="BB15" s="232"/>
      <c r="BC15" s="232"/>
      <c r="BD15" s="232"/>
    </row>
    <row r="16" spans="1:56" x14ac:dyDescent="0.2">
      <c r="G16" s="13" t="s">
        <v>59</v>
      </c>
      <c r="H16" s="13" t="s">
        <v>34</v>
      </c>
      <c r="AF16" s="233"/>
      <c r="AG16" s="233"/>
      <c r="AH16" s="233"/>
      <c r="AI16" s="233"/>
      <c r="AJ16" s="233" t="s">
        <v>35</v>
      </c>
      <c r="AK16" s="233" t="s">
        <v>96</v>
      </c>
      <c r="AL16" s="233" t="s">
        <v>37</v>
      </c>
      <c r="AM16" s="233" t="s">
        <v>38</v>
      </c>
      <c r="AN16" s="233" t="s">
        <v>39</v>
      </c>
      <c r="AO16" s="233" t="s">
        <v>40</v>
      </c>
      <c r="AP16" s="233" t="s">
        <v>41</v>
      </c>
      <c r="AQ16" s="233" t="s">
        <v>42</v>
      </c>
      <c r="AR16" s="233" t="s">
        <v>43</v>
      </c>
      <c r="AS16" s="233" t="s">
        <v>44</v>
      </c>
      <c r="AT16" s="233" t="s">
        <v>45</v>
      </c>
      <c r="AU16" s="233" t="s">
        <v>46</v>
      </c>
      <c r="AV16" s="232"/>
      <c r="AW16" s="232"/>
      <c r="AX16" s="232"/>
      <c r="AY16" s="232"/>
      <c r="AZ16" s="232"/>
      <c r="BA16" s="232"/>
      <c r="BB16" s="232"/>
      <c r="BC16" s="232"/>
      <c r="BD16" s="232"/>
    </row>
    <row r="17" spans="3:56" x14ac:dyDescent="0.2">
      <c r="C17" s="122"/>
      <c r="D17" s="122"/>
      <c r="E17" s="122" t="s">
        <v>78</v>
      </c>
      <c r="F17" s="123"/>
      <c r="G17" s="114">
        <f>TRUNC(AG17/60)</f>
        <v>0</v>
      </c>
      <c r="H17" s="125">
        <f>IF(G17=0,AG17-60*G17,ABS(AG17-G17*60))</f>
        <v>0</v>
      </c>
      <c r="AF17" s="233"/>
      <c r="AG17" s="233">
        <f>SUM(Jan:Dec!AW35)</f>
        <v>0</v>
      </c>
      <c r="AH17" s="233"/>
      <c r="AI17" s="233" t="s">
        <v>86</v>
      </c>
      <c r="AJ17" s="233">
        <f>Jan!AX35/60</f>
        <v>0</v>
      </c>
      <c r="AK17" s="233">
        <f>Feb!AX35/60</f>
        <v>0</v>
      </c>
      <c r="AL17" s="233">
        <f>Mar!AX35/60</f>
        <v>0</v>
      </c>
      <c r="AM17" s="233">
        <f>Apr!AX35/60</f>
        <v>0</v>
      </c>
      <c r="AN17" s="233">
        <f>Maj!AX35/60</f>
        <v>0</v>
      </c>
      <c r="AO17" s="233">
        <f>Jun!AX35/60</f>
        <v>0</v>
      </c>
      <c r="AP17" s="233">
        <f>Jul!AX35/60</f>
        <v>0</v>
      </c>
      <c r="AQ17" s="233">
        <f>Aug!AX35/60</f>
        <v>0</v>
      </c>
      <c r="AR17" s="233">
        <f>Sep!AX35/60</f>
        <v>0</v>
      </c>
      <c r="AS17" s="233">
        <f>Okt!AX35/60</f>
        <v>0</v>
      </c>
      <c r="AT17" s="233">
        <f>Nov!AX35/60</f>
        <v>0</v>
      </c>
      <c r="AU17" s="233">
        <f>Dec!AX35/60</f>
        <v>0</v>
      </c>
      <c r="AV17" s="232"/>
      <c r="AW17" s="232"/>
      <c r="AX17" s="232"/>
      <c r="AY17" s="232"/>
      <c r="AZ17" s="232"/>
      <c r="BA17" s="232"/>
      <c r="BB17" s="232"/>
      <c r="BC17" s="232"/>
      <c r="BD17" s="232"/>
    </row>
    <row r="18" spans="3:56" x14ac:dyDescent="0.2">
      <c r="E18" s="63"/>
      <c r="G18" s="13" t="s">
        <v>59</v>
      </c>
      <c r="H18" s="13" t="s">
        <v>34</v>
      </c>
      <c r="AF18" s="233"/>
      <c r="AG18" s="233"/>
      <c r="AH18" s="233"/>
      <c r="AI18" s="233" t="s">
        <v>79</v>
      </c>
      <c r="AJ18" s="233">
        <f>Jan!AY35/60</f>
        <v>0</v>
      </c>
      <c r="AK18" s="233">
        <f>Feb!AY35/60</f>
        <v>0</v>
      </c>
      <c r="AL18" s="233">
        <f>Mar!AY35/60</f>
        <v>0</v>
      </c>
      <c r="AM18" s="233">
        <f>Apr!AY35/60</f>
        <v>0</v>
      </c>
      <c r="AN18" s="233">
        <f>Maj!AY35/60</f>
        <v>0</v>
      </c>
      <c r="AO18" s="233">
        <f>Jun!AY35/60</f>
        <v>0</v>
      </c>
      <c r="AP18" s="233">
        <f>Jul!AY35/60</f>
        <v>0</v>
      </c>
      <c r="AQ18" s="233">
        <f>Aug!AY35/60</f>
        <v>0</v>
      </c>
      <c r="AR18" s="233">
        <f>Sep!AY35/60</f>
        <v>0</v>
      </c>
      <c r="AS18" s="233">
        <f>Okt!AY35/60</f>
        <v>0</v>
      </c>
      <c r="AT18" s="233">
        <f>Nov!AY35/60</f>
        <v>0</v>
      </c>
      <c r="AU18" s="233">
        <f>Dec!AY35/60</f>
        <v>0</v>
      </c>
      <c r="AV18" s="232"/>
      <c r="AW18" s="232"/>
      <c r="AX18" s="232"/>
      <c r="AY18" s="232"/>
      <c r="AZ18" s="232"/>
      <c r="BA18" s="232"/>
      <c r="BB18" s="232"/>
      <c r="BC18" s="232"/>
      <c r="BD18" s="232"/>
    </row>
    <row r="19" spans="3:56" x14ac:dyDescent="0.2">
      <c r="D19" s="122"/>
      <c r="E19" s="122" t="s">
        <v>86</v>
      </c>
      <c r="G19" s="114">
        <f>TRUNC(AG19/60)</f>
        <v>0</v>
      </c>
      <c r="H19" s="125">
        <f>IF(G19=0,AG19-60*G19,ABS(AG19-G19*60))</f>
        <v>0</v>
      </c>
      <c r="AF19" s="233"/>
      <c r="AG19" s="233">
        <f>SUM(Jan:Dec!AX35)</f>
        <v>0</v>
      </c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2"/>
      <c r="AW19" s="232"/>
      <c r="AX19" s="232"/>
      <c r="AY19" s="232"/>
      <c r="AZ19" s="232"/>
      <c r="BA19" s="232"/>
      <c r="BB19" s="232"/>
      <c r="BC19" s="232"/>
      <c r="BD19" s="232"/>
    </row>
    <row r="20" spans="3:56" x14ac:dyDescent="0.2">
      <c r="E20" s="63"/>
      <c r="G20" s="13" t="s">
        <v>59</v>
      </c>
      <c r="H20" s="13" t="s">
        <v>34</v>
      </c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2"/>
      <c r="AW20" s="232"/>
      <c r="AX20" s="232"/>
      <c r="AY20" s="232"/>
      <c r="AZ20" s="232"/>
      <c r="BA20" s="232"/>
      <c r="BB20" s="232"/>
      <c r="BC20" s="232"/>
      <c r="BD20" s="232"/>
    </row>
    <row r="21" spans="3:56" x14ac:dyDescent="0.2">
      <c r="E21" s="122" t="s">
        <v>79</v>
      </c>
      <c r="G21" s="114">
        <f>TRUNC(AG21/60)</f>
        <v>0</v>
      </c>
      <c r="H21" s="125">
        <f>IF(G21=0,AG21-60*G21,ABS(AG21-G21*60))</f>
        <v>0</v>
      </c>
      <c r="AF21" s="233"/>
      <c r="AG21" s="233">
        <f>SUM(Jan:Dec!AY35)</f>
        <v>0</v>
      </c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2"/>
      <c r="AW21" s="232"/>
      <c r="AX21" s="232"/>
      <c r="AY21" s="232"/>
      <c r="AZ21" s="232"/>
      <c r="BA21" s="232"/>
      <c r="BB21" s="232"/>
      <c r="BC21" s="232"/>
      <c r="BD21" s="232"/>
    </row>
    <row r="22" spans="3:56" x14ac:dyDescent="0.2">
      <c r="E22" s="122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2"/>
      <c r="AW22" s="232"/>
      <c r="AX22" s="232"/>
      <c r="AY22" s="232"/>
      <c r="AZ22" s="232"/>
      <c r="BA22" s="232"/>
      <c r="BB22" s="232"/>
      <c r="BC22" s="232"/>
      <c r="BD22" s="232"/>
    </row>
    <row r="23" spans="3:56" x14ac:dyDescent="0.2"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2"/>
      <c r="AW23" s="232"/>
      <c r="AX23" s="232"/>
      <c r="AY23" s="232"/>
      <c r="AZ23" s="232"/>
      <c r="BA23" s="232"/>
      <c r="BB23" s="232"/>
      <c r="BC23" s="232"/>
      <c r="BD23" s="232"/>
    </row>
    <row r="24" spans="3:56" x14ac:dyDescent="0.2">
      <c r="E24" s="124" t="s">
        <v>93</v>
      </c>
      <c r="AF24" s="233"/>
      <c r="AG24" s="233"/>
      <c r="AH24" s="233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  <c r="AS24" s="233"/>
      <c r="AT24" s="233"/>
      <c r="AU24" s="233"/>
      <c r="AV24" s="232"/>
      <c r="AW24" s="232"/>
      <c r="AX24" s="232"/>
      <c r="AY24" s="232"/>
      <c r="AZ24" s="232"/>
      <c r="BA24" s="232"/>
      <c r="BB24" s="232"/>
      <c r="BC24" s="232"/>
      <c r="BD24" s="232"/>
    </row>
    <row r="25" spans="3:56" x14ac:dyDescent="0.2">
      <c r="G25" s="13"/>
      <c r="AF25" s="233"/>
      <c r="AG25" s="233"/>
      <c r="AH25" s="233"/>
      <c r="AI25" s="233"/>
      <c r="AJ25" s="233" t="s">
        <v>35</v>
      </c>
      <c r="AK25" s="233" t="s">
        <v>96</v>
      </c>
      <c r="AL25" s="233" t="s">
        <v>37</v>
      </c>
      <c r="AM25" s="233" t="s">
        <v>38</v>
      </c>
      <c r="AN25" s="233" t="s">
        <v>39</v>
      </c>
      <c r="AO25" s="233" t="s">
        <v>40</v>
      </c>
      <c r="AP25" s="233" t="s">
        <v>41</v>
      </c>
      <c r="AQ25" s="233" t="s">
        <v>42</v>
      </c>
      <c r="AR25" s="233" t="s">
        <v>43</v>
      </c>
      <c r="AS25" s="233" t="s">
        <v>44</v>
      </c>
      <c r="AT25" s="233" t="s">
        <v>45</v>
      </c>
      <c r="AU25" s="233" t="s">
        <v>46</v>
      </c>
      <c r="AV25" s="232"/>
      <c r="AW25" s="232"/>
      <c r="AX25" s="232"/>
      <c r="AY25" s="232"/>
      <c r="AZ25" s="232"/>
      <c r="BA25" s="232"/>
      <c r="BB25" s="232"/>
      <c r="BC25" s="232"/>
      <c r="BD25" s="232"/>
    </row>
    <row r="26" spans="3:56" x14ac:dyDescent="0.2">
      <c r="D26" s="122" t="s">
        <v>93</v>
      </c>
      <c r="E26" s="122">
        <f>Kalender!C4</f>
        <v>2024</v>
      </c>
      <c r="F26" s="123"/>
      <c r="G26" s="109"/>
      <c r="AF26" s="233"/>
      <c r="AG26" s="233">
        <f>G26</f>
        <v>0</v>
      </c>
      <c r="AH26" s="233"/>
      <c r="AI26" s="233" t="s">
        <v>93</v>
      </c>
      <c r="AJ26" s="233">
        <f>Jan!BD35</f>
        <v>0</v>
      </c>
      <c r="AK26" s="233">
        <f>Feb!BD35</f>
        <v>0</v>
      </c>
      <c r="AL26" s="233">
        <f>Mar!BD35</f>
        <v>0</v>
      </c>
      <c r="AM26" s="233">
        <f>Apr!BD35</f>
        <v>0</v>
      </c>
      <c r="AN26" s="233">
        <f>Maj!BD35</f>
        <v>0</v>
      </c>
      <c r="AO26" s="233">
        <f>Jun!BD35</f>
        <v>0</v>
      </c>
      <c r="AP26" s="233">
        <f>Jul!BD35</f>
        <v>0</v>
      </c>
      <c r="AQ26" s="233">
        <f>Aug!BD35</f>
        <v>0</v>
      </c>
      <c r="AR26" s="233">
        <f>Sep!BD35</f>
        <v>0</v>
      </c>
      <c r="AS26" s="233">
        <f>Okt!BD35</f>
        <v>0</v>
      </c>
      <c r="AT26" s="233">
        <f>Nov!BD35</f>
        <v>0</v>
      </c>
      <c r="AU26" s="233">
        <f>Dec!BD35</f>
        <v>0</v>
      </c>
      <c r="AV26" s="232"/>
      <c r="AW26" s="232"/>
      <c r="AX26" s="232"/>
      <c r="AY26" s="232"/>
      <c r="AZ26" s="232"/>
      <c r="BA26" s="232"/>
      <c r="BB26" s="232"/>
      <c r="BC26" s="232"/>
      <c r="BD26" s="232"/>
    </row>
    <row r="27" spans="3:56" x14ac:dyDescent="0.2">
      <c r="E27" s="63"/>
      <c r="G27" s="1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3"/>
      <c r="AT27" s="233"/>
      <c r="AU27" s="233"/>
      <c r="AV27" s="232"/>
      <c r="AW27" s="232"/>
      <c r="AX27" s="232"/>
      <c r="AY27" s="232"/>
      <c r="AZ27" s="232"/>
      <c r="BA27" s="232"/>
      <c r="BB27" s="232"/>
      <c r="BC27" s="232"/>
      <c r="BD27" s="232"/>
    </row>
    <row r="28" spans="3:56" x14ac:dyDescent="0.2">
      <c r="D28" s="221" t="s">
        <v>131</v>
      </c>
      <c r="E28" s="122">
        <f>Kalender!C4-1</f>
        <v>2023</v>
      </c>
      <c r="F28" s="123"/>
      <c r="G28" s="109"/>
      <c r="AF28" s="233"/>
      <c r="AG28" s="233">
        <f>G28</f>
        <v>0</v>
      </c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3"/>
      <c r="AV28" s="232"/>
      <c r="AW28" s="232"/>
      <c r="AX28" s="232"/>
      <c r="AY28" s="232"/>
      <c r="AZ28" s="232"/>
      <c r="BA28" s="232"/>
      <c r="BB28" s="232"/>
      <c r="BC28" s="232"/>
      <c r="BD28" s="232"/>
    </row>
    <row r="29" spans="3:56" x14ac:dyDescent="0.2"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3"/>
      <c r="AT29" s="233"/>
      <c r="AU29" s="233"/>
      <c r="AV29" s="232"/>
      <c r="AW29" s="232"/>
      <c r="AX29" s="232"/>
      <c r="AY29" s="232"/>
      <c r="AZ29" s="232"/>
      <c r="BA29" s="232"/>
      <c r="BB29" s="232"/>
      <c r="BC29" s="232"/>
      <c r="BD29" s="232"/>
    </row>
    <row r="30" spans="3:56" x14ac:dyDescent="0.2">
      <c r="D30" s="122" t="s">
        <v>94</v>
      </c>
      <c r="E30" s="122">
        <f>Kalender!C4</f>
        <v>2024</v>
      </c>
      <c r="G30" s="114">
        <f>AG30</f>
        <v>0</v>
      </c>
      <c r="AF30" s="233"/>
      <c r="AG30" s="233">
        <f>SUM(Jan:Dec!BD35)</f>
        <v>0</v>
      </c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  <c r="AU30" s="233"/>
      <c r="AV30" s="232"/>
      <c r="AW30" s="232"/>
      <c r="AX30" s="232"/>
      <c r="AY30" s="232"/>
      <c r="AZ30" s="232"/>
      <c r="BA30" s="232"/>
      <c r="BB30" s="232"/>
      <c r="BC30" s="232"/>
      <c r="BD30" s="232"/>
    </row>
    <row r="31" spans="3:56" x14ac:dyDescent="0.2">
      <c r="E31" s="63"/>
      <c r="G31" s="1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2"/>
      <c r="AW31" s="232"/>
      <c r="AX31" s="232"/>
      <c r="AY31" s="232"/>
      <c r="AZ31" s="232"/>
      <c r="BA31" s="232"/>
      <c r="BB31" s="232"/>
      <c r="BC31" s="232"/>
      <c r="BD31" s="232"/>
    </row>
    <row r="32" spans="3:56" x14ac:dyDescent="0.2">
      <c r="E32" s="122" t="s">
        <v>95</v>
      </c>
      <c r="G32" s="114">
        <f>AG32</f>
        <v>0</v>
      </c>
      <c r="AF32" s="233"/>
      <c r="AG32" s="233">
        <f>AG26+AG28-AG30</f>
        <v>0</v>
      </c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2"/>
      <c r="AW32" s="232"/>
      <c r="AX32" s="232"/>
      <c r="AY32" s="232"/>
      <c r="AZ32" s="232"/>
      <c r="BA32" s="232"/>
      <c r="BB32" s="232"/>
      <c r="BC32" s="232"/>
      <c r="BD32" s="232"/>
    </row>
    <row r="33" spans="5:56" x14ac:dyDescent="0.2"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2"/>
      <c r="AW33" s="232"/>
      <c r="AX33" s="232"/>
      <c r="AY33" s="232"/>
      <c r="AZ33" s="232"/>
      <c r="BA33" s="232"/>
      <c r="BB33" s="232"/>
      <c r="BC33" s="232"/>
      <c r="BD33" s="232"/>
    </row>
    <row r="34" spans="5:56" x14ac:dyDescent="0.2">
      <c r="AF34" s="233"/>
      <c r="AG34" s="233"/>
      <c r="AH34" s="233"/>
      <c r="AI34" s="233"/>
      <c r="AJ34" s="233" t="s">
        <v>35</v>
      </c>
      <c r="AK34" s="233" t="s">
        <v>96</v>
      </c>
      <c r="AL34" s="233" t="s">
        <v>37</v>
      </c>
      <c r="AM34" s="233" t="s">
        <v>38</v>
      </c>
      <c r="AN34" s="233" t="s">
        <v>39</v>
      </c>
      <c r="AO34" s="233" t="s">
        <v>40</v>
      </c>
      <c r="AP34" s="233" t="s">
        <v>41</v>
      </c>
      <c r="AQ34" s="233" t="s">
        <v>42</v>
      </c>
      <c r="AR34" s="233" t="s">
        <v>43</v>
      </c>
      <c r="AS34" s="233" t="s">
        <v>44</v>
      </c>
      <c r="AT34" s="233" t="s">
        <v>45</v>
      </c>
      <c r="AU34" s="233" t="s">
        <v>46</v>
      </c>
      <c r="AV34" s="232"/>
      <c r="AW34" s="232"/>
      <c r="AX34" s="232"/>
      <c r="AY34" s="232"/>
      <c r="AZ34" s="232"/>
      <c r="BA34" s="232"/>
      <c r="BB34" s="232"/>
      <c r="BC34" s="232"/>
      <c r="BD34" s="232"/>
    </row>
    <row r="35" spans="5:56" x14ac:dyDescent="0.2">
      <c r="E35" s="124" t="s">
        <v>116</v>
      </c>
      <c r="AF35" s="233"/>
      <c r="AG35" s="233" t="s">
        <v>119</v>
      </c>
      <c r="AH35" s="233"/>
      <c r="AI35" s="233" t="s">
        <v>119</v>
      </c>
      <c r="AJ35" s="233">
        <f>Jan!AT35/60</f>
        <v>0</v>
      </c>
      <c r="AK35" s="233">
        <f>Feb!AT35/60</f>
        <v>0</v>
      </c>
      <c r="AL35" s="233">
        <f>Mar!AT35/60</f>
        <v>0</v>
      </c>
      <c r="AM35" s="233">
        <f>Apr!AT35/60</f>
        <v>0</v>
      </c>
      <c r="AN35" s="233">
        <f>Maj!AT35/60</f>
        <v>0</v>
      </c>
      <c r="AO35" s="233">
        <f>Jun!AT35/60</f>
        <v>0</v>
      </c>
      <c r="AP35" s="233">
        <f>Jul!AT35/60</f>
        <v>0</v>
      </c>
      <c r="AQ35" s="233">
        <f>Aug!AT35/60</f>
        <v>0</v>
      </c>
      <c r="AR35" s="233">
        <f>Sep!AT35/60</f>
        <v>0</v>
      </c>
      <c r="AS35" s="233">
        <f>Okt!AT35/60</f>
        <v>0</v>
      </c>
      <c r="AT35" s="233">
        <f>Nov!AT35/60</f>
        <v>0</v>
      </c>
      <c r="AU35" s="233">
        <f>Dec!AT35/60</f>
        <v>0</v>
      </c>
      <c r="AV35" s="232"/>
      <c r="AW35" s="232"/>
      <c r="AX35" s="232"/>
      <c r="AY35" s="232"/>
      <c r="AZ35" s="232"/>
      <c r="BA35" s="232"/>
      <c r="BB35" s="232"/>
      <c r="BC35" s="232"/>
      <c r="BD35" s="232"/>
    </row>
    <row r="36" spans="5:56" x14ac:dyDescent="0.2">
      <c r="G36" s="13" t="s">
        <v>59</v>
      </c>
      <c r="H36" s="13" t="s">
        <v>34</v>
      </c>
      <c r="AF36" s="233"/>
      <c r="AG36" s="233"/>
      <c r="AH36" s="233"/>
      <c r="AI36" s="233" t="s">
        <v>148</v>
      </c>
      <c r="AJ36" s="233">
        <f>Jan!BA35/60-AJ35</f>
        <v>0</v>
      </c>
      <c r="AK36" s="233">
        <f>Feb!BA35/60-AK35</f>
        <v>0</v>
      </c>
      <c r="AL36" s="233">
        <f>Mar!BA35/60-AL35</f>
        <v>0</v>
      </c>
      <c r="AM36" s="233">
        <f>Apr!BA35/60-AM35</f>
        <v>0</v>
      </c>
      <c r="AN36" s="233">
        <f>Maj!BA35/60-AN35</f>
        <v>0</v>
      </c>
      <c r="AO36" s="233">
        <f>Jun!BA35/60-AO35</f>
        <v>0</v>
      </c>
      <c r="AP36" s="233">
        <f>Jul!BA35/60-AP35</f>
        <v>0</v>
      </c>
      <c r="AQ36" s="233">
        <f>Aug!BA35/60-AQ35</f>
        <v>0</v>
      </c>
      <c r="AR36" s="233">
        <f>Sep!BA35/60-AR35</f>
        <v>0</v>
      </c>
      <c r="AS36" s="233">
        <f>Okt!BA35/60-AS35</f>
        <v>0</v>
      </c>
      <c r="AT36" s="233">
        <f>Nov!BA35/60-AT35</f>
        <v>0</v>
      </c>
      <c r="AU36" s="233">
        <f>Dec!BA35/60-AU35</f>
        <v>0</v>
      </c>
      <c r="AV36" s="232"/>
      <c r="AW36" s="232"/>
      <c r="AX36" s="232"/>
      <c r="AY36" s="232"/>
      <c r="AZ36" s="232"/>
      <c r="BA36" s="232"/>
      <c r="BB36" s="232"/>
      <c r="BC36" s="232"/>
      <c r="BD36" s="232"/>
    </row>
    <row r="37" spans="5:56" x14ac:dyDescent="0.2">
      <c r="E37" s="122" t="s">
        <v>117</v>
      </c>
      <c r="G37" s="114">
        <f>TRUNC(AG37/60)</f>
        <v>0</v>
      </c>
      <c r="H37" s="125">
        <f>IF(G37=0,AG37-60*G37,ABS(AG37-G37*60))</f>
        <v>0</v>
      </c>
      <c r="AF37" s="233" t="s">
        <v>119</v>
      </c>
      <c r="AG37" s="233">
        <f>SUM(Jan:Dec!AT35)</f>
        <v>0</v>
      </c>
      <c r="AH37" s="233"/>
      <c r="AI37" s="233" t="s">
        <v>149</v>
      </c>
      <c r="AJ37" s="234" t="str">
        <f>IFERROR(AJ35/(Jan!BA35/60),"")</f>
        <v/>
      </c>
      <c r="AK37" s="234" t="str">
        <f>IFERROR(AK35/(Feb!BA35/60),"")</f>
        <v/>
      </c>
      <c r="AL37" s="234" t="str">
        <f>IFERROR(AL35/(Mar!BA35/60),"")</f>
        <v/>
      </c>
      <c r="AM37" s="234" t="str">
        <f>IFERROR(AM35/(Apr!BA35/60),"")</f>
        <v/>
      </c>
      <c r="AN37" s="234" t="str">
        <f>IFERROR(AN35/(Maj!BA35/60),"")</f>
        <v/>
      </c>
      <c r="AO37" s="234" t="str">
        <f>IFERROR(AO35/(Jun!BA35/60),"")</f>
        <v/>
      </c>
      <c r="AP37" s="234" t="str">
        <f>IFERROR(AP35/(Jul!BA35/60),"")</f>
        <v/>
      </c>
      <c r="AQ37" s="234" t="str">
        <f>IFERROR(AQ35/(Aug!BA35/60),"")</f>
        <v/>
      </c>
      <c r="AR37" s="234" t="str">
        <f>IFERROR(AR35/(Sep!BA35/60),"")</f>
        <v/>
      </c>
      <c r="AS37" s="234" t="str">
        <f>IFERROR(AS35/(Okt!BA35/60),"")</f>
        <v/>
      </c>
      <c r="AT37" s="234" t="str">
        <f>IFERROR(AT35/(Nov!BA35/60),"")</f>
        <v/>
      </c>
      <c r="AU37" s="234" t="str">
        <f>IFERROR(AU35/(Dec!BA35/60),"")</f>
        <v/>
      </c>
      <c r="AV37" s="232"/>
      <c r="AW37" s="232"/>
      <c r="AX37" s="232"/>
      <c r="AY37" s="232"/>
      <c r="AZ37" s="232"/>
      <c r="BA37" s="232"/>
      <c r="BB37" s="232"/>
      <c r="BC37" s="232"/>
      <c r="BD37" s="232"/>
    </row>
    <row r="38" spans="5:56" x14ac:dyDescent="0.2">
      <c r="AF38" s="233" t="s">
        <v>148</v>
      </c>
      <c r="AG38" s="233">
        <f>SUM(Jan:Dec!BA35)-AG37</f>
        <v>0</v>
      </c>
      <c r="AH38" s="233"/>
      <c r="AI38" s="233" t="s">
        <v>150</v>
      </c>
      <c r="AJ38" s="234" t="str">
        <f>IFERROR(AJ36/(Jan!BA35/60),"")</f>
        <v/>
      </c>
      <c r="AK38" s="234" t="str">
        <f>IFERROR(AK36/(Feb!BA35/60),"")</f>
        <v/>
      </c>
      <c r="AL38" s="234" t="str">
        <f>IFERROR(AL36/(Mar!BA35/60),"")</f>
        <v/>
      </c>
      <c r="AM38" s="234" t="str">
        <f>IFERROR(AM36/(Apr!BA35/60),"")</f>
        <v/>
      </c>
      <c r="AN38" s="234" t="str">
        <f>IFERROR(AN36/(Maj!BA35/60),"")</f>
        <v/>
      </c>
      <c r="AO38" s="234" t="str">
        <f>IFERROR(AO36/(Jun!BA35/60),"")</f>
        <v/>
      </c>
      <c r="AP38" s="234" t="str">
        <f>IFERROR(AP36/(Jul!BA35/60),"")</f>
        <v/>
      </c>
      <c r="AQ38" s="234" t="str">
        <f>IFERROR(AQ36/(Aug!BA35/60),"")</f>
        <v/>
      </c>
      <c r="AR38" s="234" t="str">
        <f>IFERROR(AR36/(Sep!BA35/60),"")</f>
        <v/>
      </c>
      <c r="AS38" s="234" t="str">
        <f>IFERROR(AS36/(Okt!BA35/60),"")</f>
        <v/>
      </c>
      <c r="AT38" s="234" t="str">
        <f>IFERROR(AT36/(Nov!BA35/60),"")</f>
        <v/>
      </c>
      <c r="AU38" s="234" t="str">
        <f>IFERROR(AU36/(Dec!BA35/60),"")</f>
        <v/>
      </c>
      <c r="AV38" s="232"/>
      <c r="AW38" s="232"/>
      <c r="AX38" s="232"/>
      <c r="AY38" s="232"/>
      <c r="AZ38" s="232"/>
      <c r="BA38" s="232"/>
      <c r="BB38" s="232"/>
      <c r="BC38" s="232"/>
      <c r="BD38" s="232"/>
    </row>
    <row r="39" spans="5:56" x14ac:dyDescent="0.2">
      <c r="E39" s="122" t="s">
        <v>118</v>
      </c>
      <c r="G39" s="237" t="str">
        <f>IFERROR(AG39,"")</f>
        <v/>
      </c>
      <c r="H39" s="237"/>
      <c r="AF39" s="233"/>
      <c r="AG39" s="233" t="e">
        <f>AG37/(SUM(AG37:AG38))</f>
        <v>#DIV/0!</v>
      </c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2"/>
      <c r="AW39" s="232"/>
      <c r="AX39" s="232"/>
      <c r="AY39" s="232"/>
      <c r="AZ39" s="232"/>
      <c r="BA39" s="232"/>
      <c r="BB39" s="232"/>
      <c r="BC39" s="232"/>
      <c r="BD39" s="232"/>
    </row>
    <row r="40" spans="5:56" x14ac:dyDescent="0.2"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2"/>
      <c r="AW40" s="232"/>
      <c r="AX40" s="232"/>
      <c r="AY40" s="232"/>
      <c r="AZ40" s="232"/>
      <c r="BA40" s="232"/>
      <c r="BB40" s="232"/>
      <c r="BC40" s="232"/>
      <c r="BD40" s="232"/>
    </row>
    <row r="41" spans="5:56" x14ac:dyDescent="0.2"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</row>
    <row r="42" spans="5:56" x14ac:dyDescent="0.2"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</row>
    <row r="43" spans="5:56" x14ac:dyDescent="0.2"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232"/>
      <c r="BA43" s="232"/>
      <c r="BB43" s="232"/>
      <c r="BC43" s="232"/>
      <c r="BD43" s="232"/>
    </row>
  </sheetData>
  <sheetProtection algorithmName="SHA-512" hashValue="rimVA2cM3l3mGehuQxoPh/mER4t+5kAfHFqv4wt2hDzlDQuR3FALwApMSKNnE5Cz0hWyoUMFOCat7U0xKN1UXQ==" saltValue="Tbh1dBP4PbzYsCq37yXwgA==" spinCount="100000" sheet="1" selectLockedCells="1"/>
  <mergeCells count="5">
    <mergeCell ref="T1:Y1"/>
    <mergeCell ref="Z1:AA1"/>
    <mergeCell ref="G39:H39"/>
    <mergeCell ref="K3:L3"/>
    <mergeCell ref="M3:S3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U41"/>
  <sheetViews>
    <sheetView showRowColHeaders="0" workbookViewId="0">
      <selection activeCell="F4" sqref="F4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5" width="4.42578125" style="4" customWidth="1"/>
    <col min="16" max="16" width="4.5703125" style="4" customWidth="1"/>
    <col min="17" max="20" width="3.85546875" style="4" customWidth="1"/>
    <col min="21" max="22" width="4.42578125" style="4" customWidth="1"/>
    <col min="23" max="25" width="2.5703125" style="4" customWidth="1"/>
    <col min="26" max="26" width="12.140625" style="4" customWidth="1"/>
    <col min="27" max="27" width="1.5703125" style="4" customWidth="1"/>
    <col min="28" max="28" width="1.140625" style="4" customWidth="1"/>
    <col min="29" max="30" width="4.5703125" style="4" customWidth="1"/>
    <col min="31" max="32" width="8.5703125" style="4" customWidth="1"/>
    <col min="33" max="33" width="9.42578125" hidden="1" customWidth="1"/>
    <col min="34" max="34" width="7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45536</v>
      </c>
      <c r="U1" s="235"/>
      <c r="V1" s="235"/>
      <c r="W1" s="235"/>
      <c r="X1" s="235"/>
      <c r="Y1" s="235"/>
      <c r="Z1" s="65">
        <f>AH4</f>
        <v>45536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45536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3" si="0">IF(WEEKDAY(AH4)=2,"Måndag",IF(WEEKDAY(AH4)=3,"Tisdag",IF(WEEKDAY(AH4)=4,"Onsdag",IF(WEEKDAY(AH4)=5,"Torsdag",IF(WEEKDAY(AH4)=6,"Fredag",IF(WEEKDAY(AH4)=7,"Lördag","Söndag"))))))</f>
        <v>Söndag</v>
      </c>
      <c r="D4" s="87" t="str">
        <f t="shared" ref="D4:D33" si="1">IF(C4="söndag","n",IF(AI4&lt;&gt;0,"n",""))</f>
        <v>n</v>
      </c>
      <c r="E4" s="218" t="str">
        <f>IF(WEEKDAY(AH4)=1,"sö",IF(WEEKDAY(AH4)=7,"lö",IF(AI4&lt;&gt;0,"1",IF(AJ4&lt;&gt;0,"1",IF(AK4&lt;&gt;0,"k","")))))</f>
        <v>sö</v>
      </c>
      <c r="F4" s="95"/>
      <c r="G4" s="88"/>
      <c r="H4" s="134"/>
      <c r="I4" s="129"/>
      <c r="J4" s="162" t="str">
        <f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3" si="2">IF(H4="",IF(BC4=0,"",TRUNC(AZ4/60)),TRUNC(AZ4/60))</f>
        <v/>
      </c>
      <c r="V4" s="145" t="str">
        <f t="shared" ref="V4:V33" si="3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Kalender!CX12</f>
        <v>45536</v>
      </c>
      <c r="AI4" s="62">
        <f>IF(Kalender!AQ12&lt;&gt;"","x",0)</f>
        <v>0</v>
      </c>
      <c r="AJ4" s="62">
        <f>IF(Kalender!AR12&lt;&gt;"","x",0)</f>
        <v>0</v>
      </c>
      <c r="AK4" s="62">
        <f>Kalender!AS12</f>
        <v>0</v>
      </c>
      <c r="AL4" s="30">
        <f>IF(E4="1",0,IF(WEEKDAY(AH4)=2,Kalender!$T$4,IF(WEEKDAY(AH4)=3,Kalender!$T$5,IF(WEEKDAY(AH4)=4,Kalender!$T$6,IF(WEEKDAY(AH4)=5,Kalender!$T$7,IF(WEEKDAY(AH4)=6,Kalender!$T$8,0))))))</f>
        <v>0</v>
      </c>
      <c r="AM4" s="30">
        <f>IF(E4="1",0,AN4+AO4)</f>
        <v>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3" si="4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Måndag</v>
      </c>
      <c r="D5" s="81" t="str">
        <f t="shared" si="1"/>
        <v/>
      </c>
      <c r="E5" s="219" t="str">
        <f t="shared" ref="E5:E33" si="5">IF(WEEKDAY(AH5)=1,"sö",IF(WEEKDAY(AH5)=7,"lö",IF(AI5&lt;&gt;0,"1",IF(AJ5&lt;&gt;0,"1",IF(AK5&lt;&gt;0,"k","")))))</f>
        <v/>
      </c>
      <c r="F5" s="96"/>
      <c r="G5" s="82"/>
      <c r="H5" s="135"/>
      <c r="I5" s="130"/>
      <c r="J5" s="162" t="str">
        <f t="shared" ref="J5:J33" si="6">IF(H5="","",AL5)</f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2"/>
        <v/>
      </c>
      <c r="V5" s="83" t="str">
        <f t="shared" si="3"/>
        <v/>
      </c>
      <c r="W5" s="11"/>
      <c r="X5" s="11"/>
      <c r="Y5" s="11"/>
      <c r="Z5" s="84"/>
      <c r="AB5" s="222"/>
      <c r="AC5" s="114">
        <f>TRUNC(AM35/60)</f>
        <v>168</v>
      </c>
      <c r="AD5" s="115">
        <f>IF(AC5=0,AM35-60*AC5,ABS(AM35-AC5*60))</f>
        <v>0</v>
      </c>
      <c r="AE5" s="223"/>
      <c r="AG5" s="12"/>
      <c r="AH5" s="15">
        <f>Kalender!CX13</f>
        <v>45537</v>
      </c>
      <c r="AI5" s="62">
        <f>IF(Kalender!AQ13&lt;&gt;"","x",0)</f>
        <v>0</v>
      </c>
      <c r="AJ5" s="62">
        <f>IF(Kalender!AR13&lt;&gt;"","x",0)</f>
        <v>0</v>
      </c>
      <c r="AK5" s="62">
        <f>Kalender!AS13</f>
        <v>0</v>
      </c>
      <c r="AL5" s="30">
        <f>IF(E5="1",0,IF(WEEKDAY(AH5)=2,Kalender!$T$4,IF(WEEKDAY(AH5)=3,Kalender!$T$5,IF(WEEKDAY(AH5)=4,Kalender!$T$6,IF(WEEKDAY(AH5)=5,Kalender!$T$7,IF(WEEKDAY(AH5)=6,Kalender!$T$8,0))))))</f>
        <v>30</v>
      </c>
      <c r="AM5" s="30">
        <f t="shared" ref="AM5:AM33" si="7">IF(E5="1",0,AN5+AO5)</f>
        <v>480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480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3" si="8">IF(AQ5="","",IF(AK5=0,"",((H5*60+I5)-(F5*60+G5))-AM5-J5))</f>
        <v/>
      </c>
      <c r="AS5" t="str">
        <f t="shared" si="4"/>
        <v/>
      </c>
      <c r="AT5">
        <f t="shared" ref="AT5:AT33" si="9">IF(K5+L5=0,0,K5*60+L5)</f>
        <v>0</v>
      </c>
      <c r="AU5">
        <f t="shared" ref="AU5:AU34" si="10">IF(H5=0,IF(AT5=0,0,AT5-AM5),0)</f>
        <v>0</v>
      </c>
      <c r="AV5">
        <f t="shared" ref="AV5:AV33" si="11">IF(BB5=1,0,IF(BC5=1,-AM5,IF(H5="",AU5,IF(AS5&lt;&gt;"",AS5+AT5,IF(AR5&lt;&gt;"",AR5+AT5,AP5+AQ5-(J5-AL5)+AT5)))))</f>
        <v>0</v>
      </c>
      <c r="AW5">
        <f t="shared" ref="AW5:AW33" si="12">O5*60+P5</f>
        <v>0</v>
      </c>
      <c r="AX5">
        <f t="shared" ref="AX5:AX33" si="13">Q5*60+R5</f>
        <v>0</v>
      </c>
      <c r="AY5">
        <f t="shared" ref="AY5:AY33" si="14">S5*60+T5</f>
        <v>0</v>
      </c>
      <c r="AZ5">
        <f t="shared" ref="AZ5:AZ33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3" si="17">IF(W5&lt;&gt;"",1,0)</f>
        <v>0</v>
      </c>
      <c r="BC5" s="12">
        <f t="shared" ref="BC5:BC33" si="18">IF(X5&lt;&gt;"",1,0)</f>
        <v>0</v>
      </c>
      <c r="BD5" s="12">
        <f t="shared" ref="BD5:BD33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Tisdag</v>
      </c>
      <c r="D6" s="92" t="str">
        <f t="shared" si="1"/>
        <v/>
      </c>
      <c r="E6" s="219" t="str">
        <f t="shared" si="5"/>
        <v/>
      </c>
      <c r="F6" s="97"/>
      <c r="G6" s="93"/>
      <c r="H6" s="136"/>
      <c r="I6" s="131"/>
      <c r="J6" s="162" t="str">
        <f t="shared" si="6"/>
        <v/>
      </c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2"/>
        <v/>
      </c>
      <c r="V6" s="83" t="str">
        <f t="shared" si="3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Kalender!CX14</f>
        <v>45538</v>
      </c>
      <c r="AI6" s="62">
        <f>IF(Kalender!AQ14&lt;&gt;"","x",0)</f>
        <v>0</v>
      </c>
      <c r="AJ6" s="62">
        <f>IF(Kalender!AR14&lt;&gt;"","x",0)</f>
        <v>0</v>
      </c>
      <c r="AK6" s="62">
        <f>Kalender!AS14</f>
        <v>0</v>
      </c>
      <c r="AL6" s="30">
        <f>IF(E6="1",0,IF(WEEKDAY(AH6)=2,Kalender!$T$4,IF(WEEKDAY(AH6)=3,Kalender!$T$5,IF(WEEKDAY(AH6)=4,Kalender!$T$6,IF(WEEKDAY(AH6)=5,Kalender!$T$7,IF(WEEKDAY(AH6)=6,Kalender!$T$8,0))))))</f>
        <v>30</v>
      </c>
      <c r="AM6" s="30">
        <f t="shared" si="7"/>
        <v>480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480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4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Onsdag</v>
      </c>
      <c r="D7" s="92" t="str">
        <f t="shared" si="1"/>
        <v/>
      </c>
      <c r="E7" s="219" t="str">
        <f t="shared" si="5"/>
        <v/>
      </c>
      <c r="F7" s="97"/>
      <c r="G7" s="93"/>
      <c r="H7" s="136"/>
      <c r="I7" s="131"/>
      <c r="J7" s="162" t="str">
        <f t="shared" si="6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2"/>
        <v/>
      </c>
      <c r="V7" s="83" t="str">
        <f t="shared" si="3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Kalender!CX15</f>
        <v>45539</v>
      </c>
      <c r="AI7" s="62">
        <f>IF(Kalender!AQ15&lt;&gt;"","x",0)</f>
        <v>0</v>
      </c>
      <c r="AJ7" s="62">
        <f>IF(Kalender!AR15&lt;&gt;"","x",0)</f>
        <v>0</v>
      </c>
      <c r="AK7" s="62">
        <f>Kalender!AS15</f>
        <v>0</v>
      </c>
      <c r="AL7" s="30">
        <f>IF(E7="1",0,IF(WEEKDAY(AH7)=2,Kalender!$T$4,IF(WEEKDAY(AH7)=3,Kalender!$T$5,IF(WEEKDAY(AH7)=4,Kalender!$T$6,IF(WEEKDAY(AH7)=5,Kalender!$T$7,IF(WEEKDAY(AH7)=6,Kalender!$T$8,0))))))</f>
        <v>30</v>
      </c>
      <c r="AM7" s="30">
        <f t="shared" si="7"/>
        <v>480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480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4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Torsdag</v>
      </c>
      <c r="D8" s="81" t="str">
        <f t="shared" si="1"/>
        <v/>
      </c>
      <c r="E8" s="219" t="str">
        <f t="shared" si="5"/>
        <v/>
      </c>
      <c r="F8" s="96"/>
      <c r="G8" s="82"/>
      <c r="H8" s="135"/>
      <c r="I8" s="130"/>
      <c r="J8" s="162" t="str">
        <f t="shared" si="6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2"/>
        <v/>
      </c>
      <c r="V8" s="83" t="str">
        <f t="shared" si="3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Kalender!CX16</f>
        <v>45540</v>
      </c>
      <c r="AI8" s="62">
        <f>IF(Kalender!AQ16&lt;&gt;"","x",0)</f>
        <v>0</v>
      </c>
      <c r="AJ8" s="62">
        <f>IF(Kalender!AR16&lt;&gt;"","x",0)</f>
        <v>0</v>
      </c>
      <c r="AK8" s="62">
        <f>Kalender!AS16</f>
        <v>0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7"/>
        <v>480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4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Fredag</v>
      </c>
      <c r="D9" s="92" t="str">
        <f t="shared" si="1"/>
        <v/>
      </c>
      <c r="E9" s="219" t="str">
        <f t="shared" si="5"/>
        <v/>
      </c>
      <c r="F9" s="97"/>
      <c r="G9" s="93"/>
      <c r="H9" s="136"/>
      <c r="I9" s="131"/>
      <c r="J9" s="162" t="str">
        <f t="shared" si="6"/>
        <v/>
      </c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2"/>
        <v/>
      </c>
      <c r="V9" s="83" t="str">
        <f t="shared" si="3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Kalender!CX17</f>
        <v>45541</v>
      </c>
      <c r="AI9" s="62">
        <f>IF(Kalender!AQ17&lt;&gt;"","x",0)</f>
        <v>0</v>
      </c>
      <c r="AJ9" s="62">
        <f>IF(Kalender!AR17&lt;&gt;"","x",0)</f>
        <v>0</v>
      </c>
      <c r="AK9" s="62">
        <f>Kalender!AS17</f>
        <v>0</v>
      </c>
      <c r="AL9" s="30">
        <f>IF(E9="1",0,IF(WEEKDAY(AH9)=2,Kalender!$T$4,IF(WEEKDAY(AH9)=3,Kalender!$T$5,IF(WEEKDAY(AH9)=4,Kalender!$T$6,IF(WEEKDAY(AH9)=5,Kalender!$T$7,IF(WEEKDAY(AH9)=6,Kalender!$T$8,0))))))</f>
        <v>30</v>
      </c>
      <c r="AM9" s="30">
        <f t="shared" si="7"/>
        <v>480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480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4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Lördag</v>
      </c>
      <c r="D10" s="92" t="str">
        <f t="shared" si="1"/>
        <v/>
      </c>
      <c r="E10" s="219" t="str">
        <f t="shared" si="5"/>
        <v>lö</v>
      </c>
      <c r="F10" s="97"/>
      <c r="G10" s="93"/>
      <c r="H10" s="136"/>
      <c r="I10" s="131"/>
      <c r="J10" s="162" t="str">
        <f t="shared" si="6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2"/>
        <v/>
      </c>
      <c r="V10" s="83" t="str">
        <f t="shared" si="3"/>
        <v/>
      </c>
      <c r="W10" s="11"/>
      <c r="X10" s="11"/>
      <c r="Y10" s="11"/>
      <c r="Z10" s="94"/>
      <c r="AB10" s="222"/>
      <c r="AE10" s="223"/>
      <c r="AG10" s="12"/>
      <c r="AH10" s="15">
        <f>Kalender!CX18</f>
        <v>45542</v>
      </c>
      <c r="AI10" s="62">
        <f>IF(Kalender!AQ18&lt;&gt;"","x",0)</f>
        <v>0</v>
      </c>
      <c r="AJ10" s="62">
        <f>IF(Kalender!AR18&lt;&gt;"","x",0)</f>
        <v>0</v>
      </c>
      <c r="AK10" s="62">
        <f>Kalender!AS18</f>
        <v>0</v>
      </c>
      <c r="AL10" s="30">
        <f>IF(E10="1",0,IF(WEEKDAY(AH10)=2,Kalender!$T$4,IF(WEEKDAY(AH10)=3,Kalender!$T$5,IF(WEEKDAY(AH10)=4,Kalender!$T$6,IF(WEEKDAY(AH10)=5,Kalender!$T$7,IF(WEEKDAY(AH10)=6,Kalender!$T$8,0))))))</f>
        <v>0</v>
      </c>
      <c r="AM10" s="30">
        <f t="shared" si="7"/>
        <v>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4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Söndag</v>
      </c>
      <c r="D11" s="92" t="str">
        <f t="shared" si="1"/>
        <v>n</v>
      </c>
      <c r="E11" s="219" t="str">
        <f t="shared" si="5"/>
        <v>sö</v>
      </c>
      <c r="F11" s="97"/>
      <c r="G11" s="93"/>
      <c r="H11" s="136"/>
      <c r="I11" s="131"/>
      <c r="J11" s="162" t="str">
        <f t="shared" si="6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2"/>
        <v/>
      </c>
      <c r="V11" s="83" t="str">
        <f t="shared" si="3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Kalender!CX19</f>
        <v>45543</v>
      </c>
      <c r="AI11" s="62">
        <f>IF(Kalender!AQ19&lt;&gt;"","x",0)</f>
        <v>0</v>
      </c>
      <c r="AJ11" s="62">
        <f>IF(Kalender!AR19&lt;&gt;"","x",0)</f>
        <v>0</v>
      </c>
      <c r="AK11" s="62">
        <f>Kalender!AS19</f>
        <v>0</v>
      </c>
      <c r="AL11" s="30">
        <f>IF(E11="1",0,IF(WEEKDAY(AH11)=2,Kalender!$T$4,IF(WEEKDAY(AH11)=3,Kalender!$T$5,IF(WEEKDAY(AH11)=4,Kalender!$T$6,IF(WEEKDAY(AH11)=5,Kalender!$T$7,IF(WEEKDAY(AH11)=6,Kalender!$T$8,0))))))</f>
        <v>0</v>
      </c>
      <c r="AM11" s="30">
        <f t="shared" si="7"/>
        <v>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4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Måndag</v>
      </c>
      <c r="D12" s="92" t="str">
        <f t="shared" si="1"/>
        <v/>
      </c>
      <c r="E12" s="219" t="str">
        <f t="shared" si="5"/>
        <v/>
      </c>
      <c r="F12" s="97"/>
      <c r="G12" s="93"/>
      <c r="H12" s="136"/>
      <c r="I12" s="131"/>
      <c r="J12" s="162" t="str">
        <f t="shared" si="6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2"/>
        <v/>
      </c>
      <c r="V12" s="83" t="str">
        <f t="shared" si="3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Kalender!CX20</f>
        <v>45544</v>
      </c>
      <c r="AI12" s="62">
        <f>IF(Kalender!AQ20&lt;&gt;"","x",0)</f>
        <v>0</v>
      </c>
      <c r="AJ12" s="62">
        <f>IF(Kalender!AR20&lt;&gt;"","x",0)</f>
        <v>0</v>
      </c>
      <c r="AK12" s="62">
        <f>Kalender!AS20</f>
        <v>0</v>
      </c>
      <c r="AL12" s="30">
        <f>IF(E12="1",0,IF(WEEKDAY(AH12)=2,Kalender!$T$4,IF(WEEKDAY(AH12)=3,Kalender!$T$5,IF(WEEKDAY(AH12)=4,Kalender!$T$6,IF(WEEKDAY(AH12)=5,Kalender!$T$7,IF(WEEKDAY(AH12)=6,Kalender!$T$8,0))))))</f>
        <v>30</v>
      </c>
      <c r="AM12" s="30">
        <f t="shared" si="7"/>
        <v>480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480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4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Tisdag</v>
      </c>
      <c r="D13" s="92" t="str">
        <f t="shared" si="1"/>
        <v/>
      </c>
      <c r="E13" s="219" t="str">
        <f t="shared" si="5"/>
        <v/>
      </c>
      <c r="F13" s="97"/>
      <c r="G13" s="93"/>
      <c r="H13" s="136"/>
      <c r="I13" s="131"/>
      <c r="J13" s="162" t="str">
        <f t="shared" si="6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2"/>
        <v/>
      </c>
      <c r="V13" s="83" t="str">
        <f t="shared" si="3"/>
        <v/>
      </c>
      <c r="W13" s="11"/>
      <c r="X13" s="11"/>
      <c r="Y13" s="11"/>
      <c r="Z13" s="94"/>
      <c r="AB13" s="222"/>
      <c r="AE13" s="223"/>
      <c r="AG13" s="12"/>
      <c r="AH13" s="15">
        <f>Kalender!CX21</f>
        <v>45545</v>
      </c>
      <c r="AI13" s="62">
        <f>IF(Kalender!AQ21&lt;&gt;"","x",0)</f>
        <v>0</v>
      </c>
      <c r="AJ13" s="62">
        <f>IF(Kalender!AR21&lt;&gt;"","x",0)</f>
        <v>0</v>
      </c>
      <c r="AK13" s="62">
        <f>Kalender!AS21</f>
        <v>0</v>
      </c>
      <c r="AL13" s="30">
        <f>IF(E13="1",0,IF(WEEKDAY(AH13)=2,Kalender!$T$4,IF(WEEKDAY(AH13)=3,Kalender!$T$5,IF(WEEKDAY(AH13)=4,Kalender!$T$6,IF(WEEKDAY(AH13)=5,Kalender!$T$7,IF(WEEKDAY(AH13)=6,Kalender!$T$8,0))))))</f>
        <v>30</v>
      </c>
      <c r="AM13" s="30">
        <f t="shared" si="7"/>
        <v>480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480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4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Onsdag</v>
      </c>
      <c r="D14" s="92" t="str">
        <f t="shared" si="1"/>
        <v/>
      </c>
      <c r="E14" s="219" t="str">
        <f t="shared" si="5"/>
        <v/>
      </c>
      <c r="F14" s="97"/>
      <c r="G14" s="93"/>
      <c r="H14" s="136"/>
      <c r="I14" s="131"/>
      <c r="J14" s="162" t="str">
        <f t="shared" si="6"/>
        <v/>
      </c>
      <c r="K14" s="166"/>
      <c r="L14" s="167"/>
      <c r="M14" s="100" t="str">
        <f t="shared" si="36"/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 t="shared" si="2"/>
        <v/>
      </c>
      <c r="V14" s="83" t="str">
        <f t="shared" si="3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Kalender!CX22</f>
        <v>45546</v>
      </c>
      <c r="AI14" s="62">
        <f>IF(Kalender!AQ22&lt;&gt;"","x",0)</f>
        <v>0</v>
      </c>
      <c r="AJ14" s="62">
        <f>IF(Kalender!AR22&lt;&gt;"","x",0)</f>
        <v>0</v>
      </c>
      <c r="AK14" s="62">
        <f>Kalender!AS22</f>
        <v>0</v>
      </c>
      <c r="AL14" s="30">
        <f>IF(E14="1",0,IF(WEEKDAY(AH14)=2,Kalender!$T$4,IF(WEEKDAY(AH14)=3,Kalender!$T$5,IF(WEEKDAY(AH14)=4,Kalender!$T$6,IF(WEEKDAY(AH14)=5,Kalender!$T$7,IF(WEEKDAY(AH14)=6,Kalender!$T$8,0))))))</f>
        <v>30</v>
      </c>
      <c r="AM14" s="30">
        <f t="shared" si="7"/>
        <v>480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480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4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Torsdag</v>
      </c>
      <c r="D15" s="92" t="str">
        <f t="shared" si="1"/>
        <v/>
      </c>
      <c r="E15" s="219" t="str">
        <f t="shared" si="5"/>
        <v/>
      </c>
      <c r="F15" s="97"/>
      <c r="G15" s="93"/>
      <c r="H15" s="136"/>
      <c r="I15" s="131"/>
      <c r="J15" s="162" t="str">
        <f t="shared" si="6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2"/>
        <v/>
      </c>
      <c r="V15" s="83" t="str">
        <f t="shared" si="3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Kalender!CX23</f>
        <v>45547</v>
      </c>
      <c r="AI15" s="62">
        <f>IF(Kalender!AQ23&lt;&gt;"","x",0)</f>
        <v>0</v>
      </c>
      <c r="AJ15" s="62">
        <f>IF(Kalender!AR23&lt;&gt;"","x",0)</f>
        <v>0</v>
      </c>
      <c r="AK15" s="62">
        <f>Kalender!AS23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7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4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Fredag</v>
      </c>
      <c r="D16" s="92" t="str">
        <f t="shared" si="1"/>
        <v/>
      </c>
      <c r="E16" s="219" t="str">
        <f t="shared" si="5"/>
        <v/>
      </c>
      <c r="F16" s="97"/>
      <c r="G16" s="93"/>
      <c r="H16" s="136"/>
      <c r="I16" s="131"/>
      <c r="J16" s="162" t="str">
        <f t="shared" si="6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2"/>
        <v/>
      </c>
      <c r="V16" s="83" t="str">
        <f t="shared" si="3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Kalender!CX24</f>
        <v>45548</v>
      </c>
      <c r="AI16" s="62">
        <f>IF(Kalender!AQ24&lt;&gt;"","x",0)</f>
        <v>0</v>
      </c>
      <c r="AJ16" s="62">
        <f>IF(Kalender!AR24&lt;&gt;"","x",0)</f>
        <v>0</v>
      </c>
      <c r="AK16" s="62">
        <f>Kalender!AS24</f>
        <v>0</v>
      </c>
      <c r="AL16" s="30">
        <f>IF(E16="1",0,IF(WEEKDAY(AH16)=2,Kalender!$T$4,IF(WEEKDAY(AH16)=3,Kalender!$T$5,IF(WEEKDAY(AH16)=4,Kalender!$T$6,IF(WEEKDAY(AH16)=5,Kalender!$T$7,IF(WEEKDAY(AH16)=6,Kalender!$T$8,0))))))</f>
        <v>30</v>
      </c>
      <c r="AM16" s="30">
        <f t="shared" si="7"/>
        <v>480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480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4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Lördag</v>
      </c>
      <c r="D17" s="92" t="str">
        <f t="shared" si="1"/>
        <v/>
      </c>
      <c r="E17" s="219" t="str">
        <f t="shared" si="5"/>
        <v>lö</v>
      </c>
      <c r="F17" s="97"/>
      <c r="G17" s="93"/>
      <c r="H17" s="136"/>
      <c r="I17" s="131"/>
      <c r="J17" s="162" t="str">
        <f t="shared" si="6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2"/>
        <v/>
      </c>
      <c r="V17" s="83" t="str">
        <f t="shared" si="3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Kalender!CX25</f>
        <v>45549</v>
      </c>
      <c r="AI17" s="62">
        <f>IF(Kalender!AQ25&lt;&gt;"","x",0)</f>
        <v>0</v>
      </c>
      <c r="AJ17" s="62">
        <f>IF(Kalender!AR25&lt;&gt;"","x",0)</f>
        <v>0</v>
      </c>
      <c r="AK17" s="62">
        <f>Kalender!AS25</f>
        <v>0</v>
      </c>
      <c r="AL17" s="30">
        <f>IF(E17="1",0,IF(WEEKDAY(AH17)=2,Kalender!$T$4,IF(WEEKDAY(AH17)=3,Kalender!$T$5,IF(WEEKDAY(AH17)=4,Kalender!$T$6,IF(WEEKDAY(AH17)=5,Kalender!$T$7,IF(WEEKDAY(AH17)=6,Kalender!$T$8,0))))))</f>
        <v>0</v>
      </c>
      <c r="AM17" s="30">
        <f t="shared" si="7"/>
        <v>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4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Söndag</v>
      </c>
      <c r="D18" s="92" t="str">
        <f t="shared" si="1"/>
        <v>n</v>
      </c>
      <c r="E18" s="219" t="str">
        <f t="shared" si="5"/>
        <v>sö</v>
      </c>
      <c r="F18" s="97"/>
      <c r="G18" s="93"/>
      <c r="H18" s="136"/>
      <c r="I18" s="131"/>
      <c r="J18" s="162" t="str">
        <f t="shared" si="6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2"/>
        <v/>
      </c>
      <c r="V18" s="83" t="str">
        <f t="shared" si="3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Kalender!CX26</f>
        <v>45550</v>
      </c>
      <c r="AI18" s="62">
        <f>IF(Kalender!AQ26&lt;&gt;"","x",0)</f>
        <v>0</v>
      </c>
      <c r="AJ18" s="62">
        <f>IF(Kalender!AR26&lt;&gt;"","x",0)</f>
        <v>0</v>
      </c>
      <c r="AK18" s="62">
        <f>Kalender!AS26</f>
        <v>0</v>
      </c>
      <c r="AL18" s="30">
        <f>IF(E18="1",0,IF(WEEKDAY(AH18)=2,Kalender!$T$4,IF(WEEKDAY(AH18)=3,Kalender!$T$5,IF(WEEKDAY(AH18)=4,Kalender!$T$6,IF(WEEKDAY(AH18)=5,Kalender!$T$7,IF(WEEKDAY(AH18)=6,Kalender!$T$8,0))))))</f>
        <v>0</v>
      </c>
      <c r="AM18" s="30">
        <f t="shared" si="7"/>
        <v>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4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Måndag</v>
      </c>
      <c r="D19" s="92" t="str">
        <f t="shared" si="1"/>
        <v/>
      </c>
      <c r="E19" s="219" t="str">
        <f t="shared" si="5"/>
        <v/>
      </c>
      <c r="F19" s="97"/>
      <c r="G19" s="93"/>
      <c r="H19" s="136"/>
      <c r="I19" s="131"/>
      <c r="J19" s="162" t="str">
        <f t="shared" si="6"/>
        <v/>
      </c>
      <c r="K19" s="166"/>
      <c r="L19" s="167"/>
      <c r="M19" s="100" t="str">
        <f t="shared" si="36"/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 t="shared" si="2"/>
        <v/>
      </c>
      <c r="V19" s="83" t="str">
        <f t="shared" si="3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Kalender!CX27</f>
        <v>45551</v>
      </c>
      <c r="AI19" s="62">
        <f>IF(Kalender!AQ27&lt;&gt;"","x",0)</f>
        <v>0</v>
      </c>
      <c r="AJ19" s="62">
        <f>IF(Kalender!AR27&lt;&gt;"","x",0)</f>
        <v>0</v>
      </c>
      <c r="AK19" s="62">
        <f>Kalender!AS27</f>
        <v>0</v>
      </c>
      <c r="AL19" s="30">
        <f>IF(E19="1",0,IF(WEEKDAY(AH19)=2,Kalender!$T$4,IF(WEEKDAY(AH19)=3,Kalender!$T$5,IF(WEEKDAY(AH19)=4,Kalender!$T$6,IF(WEEKDAY(AH19)=5,Kalender!$T$7,IF(WEEKDAY(AH19)=6,Kalender!$T$8,0))))))</f>
        <v>30</v>
      </c>
      <c r="AM19" s="30">
        <f t="shared" si="7"/>
        <v>480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480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4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Tisdag</v>
      </c>
      <c r="D20" s="92" t="str">
        <f t="shared" si="1"/>
        <v/>
      </c>
      <c r="E20" s="219" t="str">
        <f t="shared" si="5"/>
        <v/>
      </c>
      <c r="F20" s="97"/>
      <c r="G20" s="93"/>
      <c r="H20" s="136"/>
      <c r="I20" s="131"/>
      <c r="J20" s="162" t="str">
        <f t="shared" si="6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2"/>
        <v/>
      </c>
      <c r="V20" s="83" t="str">
        <f t="shared" si="3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Kalender!CX28</f>
        <v>45552</v>
      </c>
      <c r="AI20" s="62">
        <f>IF(Kalender!AQ28&lt;&gt;"","x",0)</f>
        <v>0</v>
      </c>
      <c r="AJ20" s="62">
        <f>IF(Kalender!AR28&lt;&gt;"","x",0)</f>
        <v>0</v>
      </c>
      <c r="AK20" s="62">
        <f>Kalender!AS28</f>
        <v>0</v>
      </c>
      <c r="AL20" s="30">
        <f>IF(E20="1",0,IF(WEEKDAY(AH20)=2,Kalender!$T$4,IF(WEEKDAY(AH20)=3,Kalender!$T$5,IF(WEEKDAY(AH20)=4,Kalender!$T$6,IF(WEEKDAY(AH20)=5,Kalender!$T$7,IF(WEEKDAY(AH20)=6,Kalender!$T$8,0))))))</f>
        <v>30</v>
      </c>
      <c r="AM20" s="30">
        <f t="shared" si="7"/>
        <v>480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480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4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Onsdag</v>
      </c>
      <c r="D21" s="92" t="str">
        <f t="shared" si="1"/>
        <v/>
      </c>
      <c r="E21" s="219" t="str">
        <f t="shared" si="5"/>
        <v/>
      </c>
      <c r="F21" s="97"/>
      <c r="G21" s="93"/>
      <c r="H21" s="136"/>
      <c r="I21" s="131"/>
      <c r="J21" s="162" t="str">
        <f t="shared" si="6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2"/>
        <v/>
      </c>
      <c r="V21" s="83" t="str">
        <f t="shared" si="3"/>
        <v/>
      </c>
      <c r="W21" s="11"/>
      <c r="X21" s="11"/>
      <c r="Y21" s="11"/>
      <c r="Z21" s="94"/>
      <c r="AH21" s="15">
        <f>Kalender!CX29</f>
        <v>45553</v>
      </c>
      <c r="AI21" s="62">
        <f>IF(Kalender!AQ29&lt;&gt;"","x",0)</f>
        <v>0</v>
      </c>
      <c r="AJ21" s="62">
        <f>IF(Kalender!AR29&lt;&gt;"","x",0)</f>
        <v>0</v>
      </c>
      <c r="AK21" s="62">
        <f>Kalender!AS29</f>
        <v>0</v>
      </c>
      <c r="AL21" s="30">
        <f>IF(E21="1",0,IF(WEEKDAY(AH21)=2,Kalender!$T$4,IF(WEEKDAY(AH21)=3,Kalender!$T$5,IF(WEEKDAY(AH21)=4,Kalender!$T$6,IF(WEEKDAY(AH21)=5,Kalender!$T$7,IF(WEEKDAY(AH21)=6,Kalender!$T$8,0))))))</f>
        <v>30</v>
      </c>
      <c r="AM21" s="30">
        <f t="shared" si="7"/>
        <v>480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480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4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Torsdag</v>
      </c>
      <c r="D22" s="92" t="str">
        <f t="shared" si="1"/>
        <v/>
      </c>
      <c r="E22" s="219" t="str">
        <f t="shared" si="5"/>
        <v/>
      </c>
      <c r="F22" s="97"/>
      <c r="G22" s="93"/>
      <c r="H22" s="136"/>
      <c r="I22" s="131"/>
      <c r="J22" s="162" t="str">
        <f t="shared" si="6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2"/>
        <v/>
      </c>
      <c r="V22" s="83" t="str">
        <f t="shared" si="3"/>
        <v/>
      </c>
      <c r="W22" s="11"/>
      <c r="X22" s="11"/>
      <c r="Y22" s="11"/>
      <c r="Z22" s="94"/>
      <c r="AA22" s="63"/>
      <c r="AB22" s="256" t="s">
        <v>141</v>
      </c>
      <c r="AC22" s="257"/>
      <c r="AD22" s="257"/>
      <c r="AE22" s="258"/>
      <c r="AF22" s="63"/>
      <c r="AG22" s="16"/>
      <c r="AH22" s="15">
        <f>Kalender!CX30</f>
        <v>45554</v>
      </c>
      <c r="AI22" s="62">
        <f>IF(Kalender!AQ30&lt;&gt;"","x",0)</f>
        <v>0</v>
      </c>
      <c r="AJ22" s="62">
        <f>IF(Kalender!AR30&lt;&gt;"","x",0)</f>
        <v>0</v>
      </c>
      <c r="AK22" s="62">
        <f>Kalender!AS30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7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4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Fredag</v>
      </c>
      <c r="D23" s="92" t="str">
        <f t="shared" si="1"/>
        <v/>
      </c>
      <c r="E23" s="219" t="str">
        <f t="shared" si="5"/>
        <v/>
      </c>
      <c r="F23" s="97"/>
      <c r="G23" s="93"/>
      <c r="H23" s="136"/>
      <c r="I23" s="131"/>
      <c r="J23" s="162" t="str">
        <f t="shared" si="6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2"/>
        <v/>
      </c>
      <c r="V23" s="83" t="str">
        <f t="shared" si="3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Kalender!CX31</f>
        <v>45555</v>
      </c>
      <c r="AI23" s="62">
        <f>IF(Kalender!AQ31&lt;&gt;"","x",0)</f>
        <v>0</v>
      </c>
      <c r="AJ23" s="62">
        <f>IF(Kalender!AR31&lt;&gt;"","x",0)</f>
        <v>0</v>
      </c>
      <c r="AK23" s="62">
        <f>Kalender!AS31</f>
        <v>0</v>
      </c>
      <c r="AL23" s="30">
        <f>IF(E23="1",0,IF(WEEKDAY(AH23)=2,Kalender!$T$4,IF(WEEKDAY(AH23)=3,Kalender!$T$5,IF(WEEKDAY(AH23)=4,Kalender!$T$6,IF(WEEKDAY(AH23)=5,Kalender!$T$7,IF(WEEKDAY(AH23)=6,Kalender!$T$8,0))))))</f>
        <v>30</v>
      </c>
      <c r="AM23" s="30">
        <f t="shared" si="7"/>
        <v>480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480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4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Lördag</v>
      </c>
      <c r="D24" s="71" t="str">
        <f t="shared" si="1"/>
        <v/>
      </c>
      <c r="E24" s="219" t="str">
        <f t="shared" si="5"/>
        <v>lö</v>
      </c>
      <c r="F24" s="98"/>
      <c r="G24" s="67"/>
      <c r="H24" s="137"/>
      <c r="I24" s="132"/>
      <c r="J24" s="162" t="str">
        <f t="shared" si="6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2"/>
        <v/>
      </c>
      <c r="V24" s="83" t="str">
        <f t="shared" si="3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Kalender!CX32</f>
        <v>45556</v>
      </c>
      <c r="AI24" s="62">
        <f>IF(Kalender!AQ32&lt;&gt;"","x",0)</f>
        <v>0</v>
      </c>
      <c r="AJ24" s="62">
        <f>IF(Kalender!AR32&lt;&gt;"","x",0)</f>
        <v>0</v>
      </c>
      <c r="AK24" s="62">
        <f>Kalender!AS32</f>
        <v>0</v>
      </c>
      <c r="AL24" s="30">
        <f>IF(E24="1",0,IF(WEEKDAY(AH24)=2,Kalender!$T$4,IF(WEEKDAY(AH24)=3,Kalender!$T$5,IF(WEEKDAY(AH24)=4,Kalender!$T$6,IF(WEEKDAY(AH24)=5,Kalender!$T$7,IF(WEEKDAY(AH24)=6,Kalender!$T$8,0))))))</f>
        <v>0</v>
      </c>
      <c r="AM24" s="30">
        <f t="shared" si="7"/>
        <v>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4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Söndag</v>
      </c>
      <c r="D25" s="92" t="str">
        <f t="shared" si="1"/>
        <v>n</v>
      </c>
      <c r="E25" s="219" t="str">
        <f t="shared" si="5"/>
        <v>sö</v>
      </c>
      <c r="F25" s="97"/>
      <c r="G25" s="93"/>
      <c r="H25" s="136"/>
      <c r="I25" s="131"/>
      <c r="J25" s="162" t="str">
        <f t="shared" si="6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2"/>
        <v/>
      </c>
      <c r="V25" s="83" t="str">
        <f t="shared" si="3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Kalender!CX33</f>
        <v>45557</v>
      </c>
      <c r="AI25" s="62">
        <f>IF(Kalender!AQ33&lt;&gt;"","x",0)</f>
        <v>0</v>
      </c>
      <c r="AJ25" s="62">
        <f>IF(Kalender!AR33&lt;&gt;"","x",0)</f>
        <v>0</v>
      </c>
      <c r="AK25" s="62">
        <f>Kalender!AS33</f>
        <v>0</v>
      </c>
      <c r="AL25" s="30">
        <f>IF(E25="1",0,IF(WEEKDAY(AH25)=2,Kalender!$T$4,IF(WEEKDAY(AH25)=3,Kalender!$T$5,IF(WEEKDAY(AH25)=4,Kalender!$T$6,IF(WEEKDAY(AH25)=5,Kalender!$T$7,IF(WEEKDAY(AH25)=6,Kalender!$T$8,0))))))</f>
        <v>0</v>
      </c>
      <c r="AM25" s="30">
        <f t="shared" si="7"/>
        <v>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4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Måndag</v>
      </c>
      <c r="D26" s="71" t="str">
        <f t="shared" si="1"/>
        <v/>
      </c>
      <c r="E26" s="219" t="str">
        <f t="shared" si="5"/>
        <v/>
      </c>
      <c r="F26" s="98"/>
      <c r="G26" s="67"/>
      <c r="H26" s="137"/>
      <c r="I26" s="132"/>
      <c r="J26" s="162" t="str">
        <f t="shared" si="6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2"/>
        <v/>
      </c>
      <c r="V26" s="83" t="str">
        <f t="shared" si="3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Kalender!CX34</f>
        <v>45558</v>
      </c>
      <c r="AI26" s="62">
        <f>IF(Kalender!AQ34&lt;&gt;"","x",0)</f>
        <v>0</v>
      </c>
      <c r="AJ26" s="62">
        <f>IF(Kalender!AR34&lt;&gt;"","x",0)</f>
        <v>0</v>
      </c>
      <c r="AK26" s="62">
        <f>Kalender!AS34</f>
        <v>0</v>
      </c>
      <c r="AL26" s="30">
        <f>IF(E26="1",0,IF(WEEKDAY(AH26)=2,Kalender!$T$4,IF(WEEKDAY(AH26)=3,Kalender!$T$5,IF(WEEKDAY(AH26)=4,Kalender!$T$6,IF(WEEKDAY(AH26)=5,Kalender!$T$7,IF(WEEKDAY(AH26)=6,Kalender!$T$8,0))))))</f>
        <v>30</v>
      </c>
      <c r="AM26" s="30">
        <f t="shared" si="7"/>
        <v>480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480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4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Tisdag</v>
      </c>
      <c r="D27" s="92" t="str">
        <f t="shared" si="1"/>
        <v/>
      </c>
      <c r="E27" s="219" t="str">
        <f t="shared" si="5"/>
        <v/>
      </c>
      <c r="F27" s="97"/>
      <c r="G27" s="93"/>
      <c r="H27" s="136"/>
      <c r="I27" s="131"/>
      <c r="J27" s="162" t="str">
        <f t="shared" si="6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2"/>
        <v/>
      </c>
      <c r="V27" s="83" t="str">
        <f t="shared" si="3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Kalender!CX35</f>
        <v>45559</v>
      </c>
      <c r="AI27" s="62">
        <f>IF(Kalender!AQ35&lt;&gt;"","x",0)</f>
        <v>0</v>
      </c>
      <c r="AJ27" s="62">
        <f>IF(Kalender!AR35&lt;&gt;"","x",0)</f>
        <v>0</v>
      </c>
      <c r="AK27" s="62">
        <f>Kalender!AS35</f>
        <v>0</v>
      </c>
      <c r="AL27" s="30">
        <f>IF(E27="1",0,IF(WEEKDAY(AH27)=2,Kalender!$T$4,IF(WEEKDAY(AH27)=3,Kalender!$T$5,IF(WEEKDAY(AH27)=4,Kalender!$T$6,IF(WEEKDAY(AH27)=5,Kalender!$T$7,IF(WEEKDAY(AH27)=6,Kalender!$T$8,0))))))</f>
        <v>30</v>
      </c>
      <c r="AM27" s="30">
        <f t="shared" si="7"/>
        <v>480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480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4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Onsdag</v>
      </c>
      <c r="D28" s="71" t="str">
        <f t="shared" si="1"/>
        <v/>
      </c>
      <c r="E28" s="219" t="str">
        <f t="shared" si="5"/>
        <v/>
      </c>
      <c r="F28" s="98"/>
      <c r="G28" s="67"/>
      <c r="H28" s="137"/>
      <c r="I28" s="132"/>
      <c r="J28" s="162" t="str">
        <f t="shared" si="6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2"/>
        <v/>
      </c>
      <c r="V28" s="83" t="str">
        <f t="shared" si="3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Kalender!CX36</f>
        <v>45560</v>
      </c>
      <c r="AI28" s="62">
        <f>IF(Kalender!AQ36&lt;&gt;"","x",0)</f>
        <v>0</v>
      </c>
      <c r="AJ28" s="62">
        <f>IF(Kalender!AR36&lt;&gt;"","x",0)</f>
        <v>0</v>
      </c>
      <c r="AK28" s="62">
        <f>Kalender!AS36</f>
        <v>0</v>
      </c>
      <c r="AL28" s="30">
        <f>IF(E28="1",0,IF(WEEKDAY(AH28)=2,Kalender!$T$4,IF(WEEKDAY(AH28)=3,Kalender!$T$5,IF(WEEKDAY(AH28)=4,Kalender!$T$6,IF(WEEKDAY(AH28)=5,Kalender!$T$7,IF(WEEKDAY(AH28)=6,Kalender!$T$8,0))))))</f>
        <v>30</v>
      </c>
      <c r="AM28" s="30">
        <f t="shared" si="7"/>
        <v>480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480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4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Torsdag</v>
      </c>
      <c r="D29" s="92" t="str">
        <f t="shared" si="1"/>
        <v/>
      </c>
      <c r="E29" s="219" t="str">
        <f t="shared" si="5"/>
        <v/>
      </c>
      <c r="F29" s="97"/>
      <c r="G29" s="93"/>
      <c r="H29" s="136"/>
      <c r="I29" s="131"/>
      <c r="J29" s="162" t="str">
        <f t="shared" si="6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2"/>
        <v/>
      </c>
      <c r="V29" s="83" t="str">
        <f t="shared" si="3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Kalender!CX37</f>
        <v>45561</v>
      </c>
      <c r="AI29" s="62">
        <f>IF(Kalender!AQ37&lt;&gt;"","x",0)</f>
        <v>0</v>
      </c>
      <c r="AJ29" s="62">
        <f>IF(Kalender!AR37&lt;&gt;"","x",0)</f>
        <v>0</v>
      </c>
      <c r="AK29" s="62">
        <f>Kalender!AS37</f>
        <v>0</v>
      </c>
      <c r="AL29" s="30">
        <f>IF(E29="1",0,IF(WEEKDAY(AH29)=2,Kalender!$T$4,IF(WEEKDAY(AH29)=3,Kalender!$T$5,IF(WEEKDAY(AH29)=4,Kalender!$T$6,IF(WEEKDAY(AH29)=5,Kalender!$T$7,IF(WEEKDAY(AH29)=6,Kalender!$T$8,0))))))</f>
        <v>30</v>
      </c>
      <c r="AM29" s="30">
        <f t="shared" si="7"/>
        <v>480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4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Fredag</v>
      </c>
      <c r="D30" s="71" t="str">
        <f t="shared" si="1"/>
        <v/>
      </c>
      <c r="E30" s="219" t="str">
        <f t="shared" si="5"/>
        <v/>
      </c>
      <c r="F30" s="98"/>
      <c r="G30" s="67"/>
      <c r="H30" s="137"/>
      <c r="I30" s="132"/>
      <c r="J30" s="162" t="str">
        <f t="shared" si="6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2"/>
        <v/>
      </c>
      <c r="V30" s="83" t="str">
        <f t="shared" si="3"/>
        <v/>
      </c>
      <c r="W30" s="11"/>
      <c r="X30" s="11"/>
      <c r="Y30" s="11"/>
      <c r="Z30" s="73"/>
      <c r="AH30" s="15">
        <f>Kalender!CX38</f>
        <v>45562</v>
      </c>
      <c r="AI30" s="62">
        <f>IF(Kalender!AQ38&lt;&gt;"","x",0)</f>
        <v>0</v>
      </c>
      <c r="AJ30" s="62">
        <f>IF(Kalender!AR38&lt;&gt;"","x",0)</f>
        <v>0</v>
      </c>
      <c r="AK30" s="62">
        <f>Kalender!AS38</f>
        <v>0</v>
      </c>
      <c r="AL30" s="30">
        <f>IF(E30="1",0,IF(WEEKDAY(AH30)=2,Kalender!$T$4,IF(WEEKDAY(AH30)=3,Kalender!$T$5,IF(WEEKDAY(AH30)=4,Kalender!$T$6,IF(WEEKDAY(AH30)=5,Kalender!$T$7,IF(WEEKDAY(AH30)=6,Kalender!$T$8,0))))))</f>
        <v>30</v>
      </c>
      <c r="AM30" s="30">
        <f t="shared" si="7"/>
        <v>480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480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4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Lördag</v>
      </c>
      <c r="D31" s="92" t="str">
        <f t="shared" si="1"/>
        <v/>
      </c>
      <c r="E31" s="219" t="str">
        <f t="shared" si="5"/>
        <v>lö</v>
      </c>
      <c r="F31" s="97"/>
      <c r="G31" s="93"/>
      <c r="H31" s="136"/>
      <c r="I31" s="131"/>
      <c r="J31" s="162" t="str">
        <f t="shared" si="6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2"/>
        <v/>
      </c>
      <c r="V31" s="83" t="str">
        <f t="shared" si="3"/>
        <v/>
      </c>
      <c r="W31" s="11"/>
      <c r="X31" s="11"/>
      <c r="Y31" s="11"/>
      <c r="Z31" s="94"/>
      <c r="AB31" s="250" t="s">
        <v>133</v>
      </c>
      <c r="AC31" s="251"/>
      <c r="AD31" s="251"/>
      <c r="AE31" s="251"/>
      <c r="AH31" s="15">
        <f>Kalender!CX39</f>
        <v>45563</v>
      </c>
      <c r="AI31" s="62">
        <f>IF(Kalender!AQ39&lt;&gt;"","x",0)</f>
        <v>0</v>
      </c>
      <c r="AJ31" s="62">
        <f>IF(Kalender!AR39&lt;&gt;"","x",0)</f>
        <v>0</v>
      </c>
      <c r="AK31" s="62">
        <f>Kalender!AS39</f>
        <v>0</v>
      </c>
      <c r="AL31" s="30">
        <f>IF(E31="1",0,IF(WEEKDAY(AH31)=2,Kalender!$T$4,IF(WEEKDAY(AH31)=3,Kalender!$T$5,IF(WEEKDAY(AH31)=4,Kalender!$T$6,IF(WEEKDAY(AH31)=5,Kalender!$T$7,IF(WEEKDAY(AH31)=6,Kalender!$T$8,0))))))</f>
        <v>0</v>
      </c>
      <c r="AM31" s="30">
        <f t="shared" si="7"/>
        <v>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4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Söndag</v>
      </c>
      <c r="D32" s="71" t="str">
        <f t="shared" si="1"/>
        <v>n</v>
      </c>
      <c r="E32" s="219" t="str">
        <f t="shared" si="5"/>
        <v>sö</v>
      </c>
      <c r="F32" s="98"/>
      <c r="G32" s="67"/>
      <c r="H32" s="137"/>
      <c r="I32" s="132"/>
      <c r="J32" s="162" t="str">
        <f t="shared" si="6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2"/>
        <v/>
      </c>
      <c r="V32" s="83" t="str">
        <f t="shared" si="3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Kalender!CX40</f>
        <v>45564</v>
      </c>
      <c r="AI32" s="62">
        <f>IF(Kalender!AQ40&lt;&gt;"","x",0)</f>
        <v>0</v>
      </c>
      <c r="AJ32" s="62">
        <f>IF(Kalender!AR40&lt;&gt;"","x",0)</f>
        <v>0</v>
      </c>
      <c r="AK32" s="62">
        <f>Kalender!AS40</f>
        <v>0</v>
      </c>
      <c r="AL32" s="30">
        <f>IF(E32="1",0,IF(WEEKDAY(AH32)=2,Kalender!$T$4,IF(WEEKDAY(AH32)=3,Kalender!$T$5,IF(WEEKDAY(AH32)=4,Kalender!$T$6,IF(WEEKDAY(AH32)=5,Kalender!$T$7,IF(WEEKDAY(AH32)=6,Kalender!$T$8,0))))))</f>
        <v>0</v>
      </c>
      <c r="AM32" s="30">
        <f t="shared" si="7"/>
        <v>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4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thickBot="1" x14ac:dyDescent="0.25">
      <c r="B33" s="116">
        <v>30</v>
      </c>
      <c r="C33" s="117" t="str">
        <f t="shared" si="0"/>
        <v>Måndag</v>
      </c>
      <c r="D33" s="118" t="str">
        <f t="shared" si="1"/>
        <v/>
      </c>
      <c r="E33" s="220" t="str">
        <f t="shared" si="5"/>
        <v/>
      </c>
      <c r="F33" s="119"/>
      <c r="G33" s="120"/>
      <c r="H33" s="140"/>
      <c r="I33" s="141"/>
      <c r="J33" s="209" t="str">
        <f t="shared" si="6"/>
        <v/>
      </c>
      <c r="K33" s="170"/>
      <c r="L33" s="171"/>
      <c r="M33" s="113" t="str">
        <f t="shared" si="36"/>
        <v/>
      </c>
      <c r="N33" s="112" t="str">
        <f t="shared" si="37"/>
        <v/>
      </c>
      <c r="O33" s="178"/>
      <c r="P33" s="111"/>
      <c r="Q33" s="185"/>
      <c r="R33" s="191"/>
      <c r="S33" s="192"/>
      <c r="T33" s="193"/>
      <c r="U33" s="113" t="str">
        <f t="shared" si="2"/>
        <v/>
      </c>
      <c r="V33" s="112" t="str">
        <f t="shared" si="3"/>
        <v/>
      </c>
      <c r="W33" s="102"/>
      <c r="X33" s="102"/>
      <c r="Y33" s="102"/>
      <c r="Z33" s="121"/>
      <c r="AH33" s="15">
        <f>Kalender!CX41</f>
        <v>45565</v>
      </c>
      <c r="AI33" s="62">
        <f>IF(Kalender!AQ41&lt;&gt;"","x",0)</f>
        <v>0</v>
      </c>
      <c r="AJ33" s="62">
        <f>IF(Kalender!AR41&lt;&gt;"","x",0)</f>
        <v>0</v>
      </c>
      <c r="AK33" s="62">
        <f>Kalender!AS41</f>
        <v>0</v>
      </c>
      <c r="AL33" s="30">
        <f>IF(E33="1",0,IF(WEEKDAY(AH33)=2,Kalender!$T$4,IF(WEEKDAY(AH33)=3,Kalender!$T$5,IF(WEEKDAY(AH33)=4,Kalender!$T$6,IF(WEEKDAY(AH33)=5,Kalender!$T$7,IF(WEEKDAY(AH33)=6,Kalender!$T$8,0))))))</f>
        <v>30</v>
      </c>
      <c r="AM33" s="30">
        <f t="shared" si="7"/>
        <v>480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480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4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x14ac:dyDescent="0.2">
      <c r="B34" s="66"/>
      <c r="C34" s="4"/>
      <c r="D34" s="71"/>
      <c r="E34" s="104"/>
      <c r="F34" s="68"/>
      <c r="G34" s="68"/>
      <c r="H34" s="69"/>
      <c r="I34" s="69"/>
      <c r="J34" s="172"/>
      <c r="K34" s="173"/>
      <c r="L34" s="173"/>
      <c r="M34" s="105" t="str">
        <f t="shared" si="36"/>
        <v/>
      </c>
      <c r="N34" s="70" t="str">
        <f t="shared" si="37"/>
        <v/>
      </c>
      <c r="O34" s="110"/>
      <c r="P34" s="110"/>
      <c r="Q34" s="110" t="str">
        <f>IF(O34="",IF(P34="","",TRUNC(AX34/60)),TRUNC(AX34/60))</f>
        <v/>
      </c>
      <c r="R34" s="70" t="str">
        <f>IF(Q34="","",IF(Q34=0,AX34-60*Q34,ABS(AX34-Q34*60)))</f>
        <v/>
      </c>
      <c r="S34" s="105" t="str">
        <f>IF(O34="",IF(R34="","",TRUNC(AY34/60)),TRUNC(AY34/60))</f>
        <v/>
      </c>
      <c r="T34" s="70" t="str">
        <f>IF(S34="","",IF(S34=0,AY34-60*S34,ABS(AY34-S34*60)))</f>
        <v/>
      </c>
      <c r="U34" s="105"/>
      <c r="V34" s="70"/>
      <c r="W34" s="106"/>
      <c r="X34" s="106"/>
      <c r="Y34" s="106"/>
      <c r="Z34" s="149"/>
      <c r="AH34" s="15"/>
      <c r="AI34" s="62"/>
      <c r="AJ34" s="62"/>
      <c r="AK34" s="62"/>
      <c r="AL34" s="62"/>
      <c r="AM34" s="62"/>
      <c r="AN34" s="62"/>
      <c r="AO34" s="62"/>
      <c r="AP34" s="62"/>
      <c r="AQ34" s="62"/>
      <c r="AR34" t="str">
        <f>IF(AQ34="","",IF(AK34=0,"",((H34*60+I34)-(F34*60+G34))-AM34))</f>
        <v/>
      </c>
      <c r="AU34">
        <f t="shared" si="10"/>
        <v>0</v>
      </c>
      <c r="AV34">
        <f>IF(BB34=1,0,IF(BC34=1,-AM34,IF(H34="",AU34,IF(AS34&lt;&gt;"",AS34-(J34-AL34)+AT34,IF(AR34&lt;&gt;"",AR34+AP34-(J34-AL34)+AT34,AP34+AQ34-(J34-AL34)+AT34)))))</f>
        <v>0</v>
      </c>
      <c r="BA34" t="str">
        <f t="shared" si="16"/>
        <v/>
      </c>
      <c r="BB34" s="12"/>
      <c r="BC34" s="12"/>
      <c r="BD34" s="12"/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SUM(AM4:AM33)</f>
        <v>10080</v>
      </c>
      <c r="AT35">
        <f>SUM(AT4:AT34)</f>
        <v>0</v>
      </c>
      <c r="AV35">
        <f t="shared" ref="AV35:BE35" si="38">SUM(AV4:AV33)</f>
        <v>0</v>
      </c>
      <c r="AW35">
        <f t="shared" si="38"/>
        <v>0</v>
      </c>
      <c r="AX35">
        <f t="shared" si="38"/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SUM(Jan:Sep!AZ35)</f>
        <v>0</v>
      </c>
      <c r="AW37">
        <f>BD35</f>
        <v>0</v>
      </c>
    </row>
    <row r="39" spans="2:73" x14ac:dyDescent="0.2">
      <c r="AH39">
        <f>SUM(Jan:Sep!AW35)</f>
        <v>0</v>
      </c>
    </row>
    <row r="41" spans="2:73" x14ac:dyDescent="0.2">
      <c r="AH41">
        <f>SUM(Jan:Sep!AW37)</f>
        <v>0</v>
      </c>
    </row>
  </sheetData>
  <sheetProtection algorithmName="SHA-512" hashValue="fQMee77c2xECvJVGNRnHUQUGovI39rEfVzJ0taDpLTIq8g23JnkrzDRXKD5ZgQfrJrAgw3niqz4QE8MOvNBcZQ==" saltValue="t0hwy/LXp18ahW3PMHFb3A==" spinCount="100000" sheet="1" selectLockedCells="1"/>
  <mergeCells count="14">
    <mergeCell ref="AB31:AE31"/>
    <mergeCell ref="AB22:AE22"/>
    <mergeCell ref="AB3:AE3"/>
    <mergeCell ref="T1:Y1"/>
    <mergeCell ref="Q2:R2"/>
    <mergeCell ref="S2:T2"/>
    <mergeCell ref="U2:V2"/>
    <mergeCell ref="W2:Y2"/>
    <mergeCell ref="M1:S1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U41"/>
  <sheetViews>
    <sheetView showRowColHeaders="0" workbookViewId="0">
      <selection activeCell="F4" sqref="F4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6" width="4.42578125" style="4" customWidth="1"/>
    <col min="17" max="20" width="3.5703125" style="4" customWidth="1"/>
    <col min="21" max="22" width="4.42578125" style="4" customWidth="1"/>
    <col min="23" max="25" width="2.5703125" style="4" customWidth="1"/>
    <col min="26" max="26" width="12.42578125" style="4" customWidth="1"/>
    <col min="27" max="27" width="1.5703125" style="4" customWidth="1"/>
    <col min="28" max="28" width="1" style="4" customWidth="1"/>
    <col min="29" max="30" width="4.5703125" style="4" customWidth="1"/>
    <col min="31" max="32" width="8.5703125" style="4" customWidth="1"/>
    <col min="33" max="33" width="9.42578125" hidden="1" customWidth="1"/>
    <col min="34" max="34" width="8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45566</v>
      </c>
      <c r="U1" s="235"/>
      <c r="V1" s="235"/>
      <c r="W1" s="235"/>
      <c r="X1" s="235"/>
      <c r="Y1" s="235"/>
      <c r="Z1" s="65">
        <f>AH4</f>
        <v>45566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45566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4" si="0">IF(WEEKDAY(AH4)=2,"Måndag",IF(WEEKDAY(AH4)=3,"Tisdag",IF(WEEKDAY(AH4)=4,"Onsdag",IF(WEEKDAY(AH4)=5,"Torsdag",IF(WEEKDAY(AH4)=6,"Fredag",IF(WEEKDAY(AH4)=7,"Lördag","Söndag"))))))</f>
        <v>Tisdag</v>
      </c>
      <c r="D4" s="87" t="str">
        <f t="shared" ref="D4:D34" si="1">IF(C4="söndag","n",IF(AI4&lt;&gt;0,"n",""))</f>
        <v/>
      </c>
      <c r="E4" s="218" t="str">
        <f>IF(WEEKDAY(AH4)=1,"sö",IF(WEEKDAY(AH4)=7,"lö",IF(AI4&lt;&gt;0,"1",IF(AJ4&lt;&gt;0,"1",IF(AK4&lt;&gt;0,"k","")))))</f>
        <v/>
      </c>
      <c r="F4" s="95"/>
      <c r="G4" s="88"/>
      <c r="H4" s="134"/>
      <c r="I4" s="129"/>
      <c r="J4" s="162" t="str">
        <f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4" si="2">IF(H4="",IF(BC4=0,"",TRUNC(AZ4/60)),TRUNC(AZ4/60))</f>
        <v/>
      </c>
      <c r="V4" s="145" t="str">
        <f t="shared" ref="V4:V34" si="3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Kalender!DC12</f>
        <v>45566</v>
      </c>
      <c r="AI4" s="62">
        <f>IF(Kalender!AV12&lt;&gt;"","x",0)</f>
        <v>0</v>
      </c>
      <c r="AJ4" s="62">
        <f>IF(Kalender!AW12&lt;&gt;"","x",0)</f>
        <v>0</v>
      </c>
      <c r="AK4" s="62">
        <f>Kalender!AX12</f>
        <v>0</v>
      </c>
      <c r="AL4" s="30">
        <f>IF(E4="1",0,IF(WEEKDAY(AH4)=2,Kalender!$T$4,IF(WEEKDAY(AH4)=3,Kalender!$T$5,IF(WEEKDAY(AH4)=4,Kalender!$T$6,IF(WEEKDAY(AH4)=5,Kalender!$T$7,IF(WEEKDAY(AH4)=6,Kalender!$T$8,0))))))</f>
        <v>30</v>
      </c>
      <c r="AM4" s="30">
        <f>IF(E4="1",0,AN4+AO4)</f>
        <v>480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480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4" si="4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Onsdag</v>
      </c>
      <c r="D5" s="81" t="str">
        <f t="shared" si="1"/>
        <v/>
      </c>
      <c r="E5" s="219" t="str">
        <f t="shared" ref="E5:E34" si="5">IF(WEEKDAY(AH5)=1,"sö",IF(WEEKDAY(AH5)=7,"lö",IF(AI5&lt;&gt;0,"1",IF(AJ5&lt;&gt;0,"1",IF(AK5&lt;&gt;0,"k","")))))</f>
        <v/>
      </c>
      <c r="F5" s="96"/>
      <c r="G5" s="82"/>
      <c r="H5" s="135"/>
      <c r="I5" s="130"/>
      <c r="J5" s="162" t="str">
        <f t="shared" ref="J5:J34" si="6">IF(H5="","",AL5)</f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2"/>
        <v/>
      </c>
      <c r="V5" s="83" t="str">
        <f t="shared" si="3"/>
        <v/>
      </c>
      <c r="W5" s="11"/>
      <c r="X5" s="11"/>
      <c r="Y5" s="11"/>
      <c r="Z5" s="84"/>
      <c r="AB5" s="222"/>
      <c r="AC5" s="114">
        <f>TRUNC(AM35/60)</f>
        <v>184</v>
      </c>
      <c r="AD5" s="115">
        <f>IF(AC5=0,AM35-60*AC5,ABS(AM35-AC5*60))</f>
        <v>0</v>
      </c>
      <c r="AE5" s="223"/>
      <c r="AG5" s="12"/>
      <c r="AH5" s="15">
        <f>Kalender!DC13</f>
        <v>45567</v>
      </c>
      <c r="AI5" s="62">
        <f>IF(Kalender!AV13&lt;&gt;"","x",0)</f>
        <v>0</v>
      </c>
      <c r="AJ5" s="62">
        <f>IF(Kalender!AW13&lt;&gt;"","x",0)</f>
        <v>0</v>
      </c>
      <c r="AK5" s="62">
        <f>Kalender!AX13</f>
        <v>0</v>
      </c>
      <c r="AL5" s="30">
        <f>IF(E5="1",0,IF(WEEKDAY(AH5)=2,Kalender!$T$4,IF(WEEKDAY(AH5)=3,Kalender!$T$5,IF(WEEKDAY(AH5)=4,Kalender!$T$6,IF(WEEKDAY(AH5)=5,Kalender!$T$7,IF(WEEKDAY(AH5)=6,Kalender!$T$8,0))))))</f>
        <v>30</v>
      </c>
      <c r="AM5" s="30">
        <f t="shared" ref="AM5:AM34" si="7">IF(E5="1",0,AN5+AO5)</f>
        <v>480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480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4" si="8">IF(AQ5="","",IF(AK5=0,"",((H5*60+I5)-(F5*60+G5))-AM5-J5))</f>
        <v/>
      </c>
      <c r="AS5" t="str">
        <f t="shared" si="4"/>
        <v/>
      </c>
      <c r="AT5">
        <f t="shared" ref="AT5:AT34" si="9">IF(K5+L5=0,0,K5*60+L5)</f>
        <v>0</v>
      </c>
      <c r="AU5">
        <f t="shared" ref="AU5:AU34" si="10">IF(H5=0,IF(AT5=0,0,AT5-AM5),0)</f>
        <v>0</v>
      </c>
      <c r="AV5">
        <f t="shared" ref="AV5:AV34" si="11">IF(BB5=1,0,IF(BC5=1,-AM5,IF(H5="",AU5,IF(AS5&lt;&gt;"",AS5+AT5,IF(AR5&lt;&gt;"",AR5+AT5,AP5+AQ5-(J5-AL5)+AT5)))))</f>
        <v>0</v>
      </c>
      <c r="AW5">
        <f t="shared" ref="AW5:AW34" si="12">O5*60+P5</f>
        <v>0</v>
      </c>
      <c r="AX5">
        <f t="shared" ref="AX5:AX34" si="13">Q5*60+R5</f>
        <v>0</v>
      </c>
      <c r="AY5">
        <f t="shared" ref="AY5:AY34" si="14">S5*60+T5</f>
        <v>0</v>
      </c>
      <c r="AZ5">
        <f t="shared" ref="AZ5:AZ34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4" si="17">IF(W5&lt;&gt;"",1,0)</f>
        <v>0</v>
      </c>
      <c r="BC5" s="12">
        <f t="shared" ref="BC5:BC34" si="18">IF(X5&lt;&gt;"",1,0)</f>
        <v>0</v>
      </c>
      <c r="BD5" s="12">
        <f t="shared" ref="BD5:BD34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Torsdag</v>
      </c>
      <c r="D6" s="92" t="str">
        <f t="shared" si="1"/>
        <v/>
      </c>
      <c r="E6" s="219" t="str">
        <f t="shared" si="5"/>
        <v/>
      </c>
      <c r="F6" s="97"/>
      <c r="G6" s="93"/>
      <c r="H6" s="136"/>
      <c r="I6" s="131"/>
      <c r="J6" s="162" t="str">
        <f t="shared" si="6"/>
        <v/>
      </c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2"/>
        <v/>
      </c>
      <c r="V6" s="83" t="str">
        <f t="shared" si="3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Kalender!DC14</f>
        <v>45568</v>
      </c>
      <c r="AI6" s="62">
        <f>IF(Kalender!AV14&lt;&gt;"","x",0)</f>
        <v>0</v>
      </c>
      <c r="AJ6" s="62">
        <f>IF(Kalender!AW14&lt;&gt;"","x",0)</f>
        <v>0</v>
      </c>
      <c r="AK6" s="62">
        <f>Kalender!AX14</f>
        <v>0</v>
      </c>
      <c r="AL6" s="30">
        <f>IF(E6="1",0,IF(WEEKDAY(AH6)=2,Kalender!$T$4,IF(WEEKDAY(AH6)=3,Kalender!$T$5,IF(WEEKDAY(AH6)=4,Kalender!$T$6,IF(WEEKDAY(AH6)=5,Kalender!$T$7,IF(WEEKDAY(AH6)=6,Kalender!$T$8,0))))))</f>
        <v>30</v>
      </c>
      <c r="AM6" s="30">
        <f t="shared" si="7"/>
        <v>480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480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4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Fredag</v>
      </c>
      <c r="D7" s="92" t="str">
        <f t="shared" si="1"/>
        <v/>
      </c>
      <c r="E7" s="219" t="str">
        <f t="shared" si="5"/>
        <v/>
      </c>
      <c r="F7" s="97"/>
      <c r="G7" s="93"/>
      <c r="H7" s="136"/>
      <c r="I7" s="131"/>
      <c r="J7" s="162" t="str">
        <f t="shared" si="6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2"/>
        <v/>
      </c>
      <c r="V7" s="83" t="str">
        <f t="shared" si="3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Kalender!DC15</f>
        <v>45569</v>
      </c>
      <c r="AI7" s="62">
        <f>IF(Kalender!AV15&lt;&gt;"","x",0)</f>
        <v>0</v>
      </c>
      <c r="AJ7" s="62">
        <f>IF(Kalender!AW15&lt;&gt;"","x",0)</f>
        <v>0</v>
      </c>
      <c r="AK7" s="62">
        <f>Kalender!AX15</f>
        <v>0</v>
      </c>
      <c r="AL7" s="30">
        <f>IF(E7="1",0,IF(WEEKDAY(AH7)=2,Kalender!$T$4,IF(WEEKDAY(AH7)=3,Kalender!$T$5,IF(WEEKDAY(AH7)=4,Kalender!$T$6,IF(WEEKDAY(AH7)=5,Kalender!$T$7,IF(WEEKDAY(AH7)=6,Kalender!$T$8,0))))))</f>
        <v>30</v>
      </c>
      <c r="AM7" s="30">
        <f t="shared" si="7"/>
        <v>480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480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4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Lördag</v>
      </c>
      <c r="D8" s="81" t="str">
        <f t="shared" si="1"/>
        <v/>
      </c>
      <c r="E8" s="219" t="str">
        <f t="shared" si="5"/>
        <v>lö</v>
      </c>
      <c r="F8" s="96"/>
      <c r="G8" s="82"/>
      <c r="H8" s="135"/>
      <c r="I8" s="130"/>
      <c r="J8" s="162" t="str">
        <f t="shared" si="6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2"/>
        <v/>
      </c>
      <c r="V8" s="83" t="str">
        <f t="shared" si="3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Kalender!DC16</f>
        <v>45570</v>
      </c>
      <c r="AI8" s="62">
        <f>IF(Kalender!AV16&lt;&gt;"","x",0)</f>
        <v>0</v>
      </c>
      <c r="AJ8" s="62">
        <f>IF(Kalender!AW16&lt;&gt;"","x",0)</f>
        <v>0</v>
      </c>
      <c r="AK8" s="62">
        <f>Kalender!AX16</f>
        <v>0</v>
      </c>
      <c r="AL8" s="30">
        <f>IF(E8="1",0,IF(WEEKDAY(AH8)=2,Kalender!$T$4,IF(WEEKDAY(AH8)=3,Kalender!$T$5,IF(WEEKDAY(AH8)=4,Kalender!$T$6,IF(WEEKDAY(AH8)=5,Kalender!$T$7,IF(WEEKDAY(AH8)=6,Kalender!$T$8,0))))))</f>
        <v>0</v>
      </c>
      <c r="AM8" s="30">
        <f t="shared" si="7"/>
        <v>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4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Söndag</v>
      </c>
      <c r="D9" s="92" t="str">
        <f t="shared" si="1"/>
        <v>n</v>
      </c>
      <c r="E9" s="219" t="str">
        <f t="shared" si="5"/>
        <v>sö</v>
      </c>
      <c r="F9" s="97"/>
      <c r="G9" s="93"/>
      <c r="H9" s="136"/>
      <c r="I9" s="131"/>
      <c r="J9" s="162" t="str">
        <f t="shared" si="6"/>
        <v/>
      </c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2"/>
        <v/>
      </c>
      <c r="V9" s="83" t="str">
        <f t="shared" si="3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Kalender!DC17</f>
        <v>45571</v>
      </c>
      <c r="AI9" s="62">
        <f>IF(Kalender!AV17&lt;&gt;"","x",0)</f>
        <v>0</v>
      </c>
      <c r="AJ9" s="62">
        <f>IF(Kalender!AW17&lt;&gt;"","x",0)</f>
        <v>0</v>
      </c>
      <c r="AK9" s="62">
        <f>Kalender!AX17</f>
        <v>0</v>
      </c>
      <c r="AL9" s="30">
        <f>IF(E9="1",0,IF(WEEKDAY(AH9)=2,Kalender!$T$4,IF(WEEKDAY(AH9)=3,Kalender!$T$5,IF(WEEKDAY(AH9)=4,Kalender!$T$6,IF(WEEKDAY(AH9)=5,Kalender!$T$7,IF(WEEKDAY(AH9)=6,Kalender!$T$8,0))))))</f>
        <v>0</v>
      </c>
      <c r="AM9" s="30">
        <f t="shared" si="7"/>
        <v>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4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Måndag</v>
      </c>
      <c r="D10" s="92" t="str">
        <f t="shared" si="1"/>
        <v/>
      </c>
      <c r="E10" s="219" t="str">
        <f t="shared" si="5"/>
        <v/>
      </c>
      <c r="F10" s="97"/>
      <c r="G10" s="93"/>
      <c r="H10" s="136"/>
      <c r="I10" s="131"/>
      <c r="J10" s="162" t="str">
        <f t="shared" si="6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2"/>
        <v/>
      </c>
      <c r="V10" s="83" t="str">
        <f t="shared" si="3"/>
        <v/>
      </c>
      <c r="W10" s="11"/>
      <c r="X10" s="11"/>
      <c r="Y10" s="11"/>
      <c r="Z10" s="94"/>
      <c r="AB10" s="222"/>
      <c r="AE10" s="223"/>
      <c r="AG10" s="12"/>
      <c r="AH10" s="15">
        <f>Kalender!DC18</f>
        <v>45572</v>
      </c>
      <c r="AI10" s="62">
        <f>IF(Kalender!AV18&lt;&gt;"","x",0)</f>
        <v>0</v>
      </c>
      <c r="AJ10" s="62">
        <f>IF(Kalender!AW18&lt;&gt;"","x",0)</f>
        <v>0</v>
      </c>
      <c r="AK10" s="62">
        <f>Kalender!AX18</f>
        <v>0</v>
      </c>
      <c r="AL10" s="30">
        <f>IF(E10="1",0,IF(WEEKDAY(AH10)=2,Kalender!$T$4,IF(WEEKDAY(AH10)=3,Kalender!$T$5,IF(WEEKDAY(AH10)=4,Kalender!$T$6,IF(WEEKDAY(AH10)=5,Kalender!$T$7,IF(WEEKDAY(AH10)=6,Kalender!$T$8,0))))))</f>
        <v>30</v>
      </c>
      <c r="AM10" s="30">
        <f t="shared" si="7"/>
        <v>480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480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4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Tisdag</v>
      </c>
      <c r="D11" s="92" t="str">
        <f t="shared" si="1"/>
        <v/>
      </c>
      <c r="E11" s="219" t="str">
        <f t="shared" si="5"/>
        <v/>
      </c>
      <c r="F11" s="97"/>
      <c r="G11" s="93"/>
      <c r="H11" s="136"/>
      <c r="I11" s="131"/>
      <c r="J11" s="162" t="str">
        <f t="shared" si="6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2"/>
        <v/>
      </c>
      <c r="V11" s="83" t="str">
        <f t="shared" si="3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Kalender!DC19</f>
        <v>45573</v>
      </c>
      <c r="AI11" s="62">
        <f>IF(Kalender!AV19&lt;&gt;"","x",0)</f>
        <v>0</v>
      </c>
      <c r="AJ11" s="62">
        <f>IF(Kalender!AW19&lt;&gt;"","x",0)</f>
        <v>0</v>
      </c>
      <c r="AK11" s="62">
        <f>Kalender!AX19</f>
        <v>0</v>
      </c>
      <c r="AL11" s="30">
        <f>IF(E11="1",0,IF(WEEKDAY(AH11)=2,Kalender!$T$4,IF(WEEKDAY(AH11)=3,Kalender!$T$5,IF(WEEKDAY(AH11)=4,Kalender!$T$6,IF(WEEKDAY(AH11)=5,Kalender!$T$7,IF(WEEKDAY(AH11)=6,Kalender!$T$8,0))))))</f>
        <v>30</v>
      </c>
      <c r="AM11" s="30">
        <f t="shared" si="7"/>
        <v>480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480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4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Onsdag</v>
      </c>
      <c r="D12" s="92" t="str">
        <f t="shared" si="1"/>
        <v/>
      </c>
      <c r="E12" s="219" t="str">
        <f t="shared" si="5"/>
        <v/>
      </c>
      <c r="F12" s="97"/>
      <c r="G12" s="93"/>
      <c r="H12" s="136"/>
      <c r="I12" s="131"/>
      <c r="J12" s="162" t="str">
        <f t="shared" si="6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2"/>
        <v/>
      </c>
      <c r="V12" s="83" t="str">
        <f t="shared" si="3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Kalender!DC20</f>
        <v>45574</v>
      </c>
      <c r="AI12" s="62">
        <f>IF(Kalender!AV20&lt;&gt;"","x",0)</f>
        <v>0</v>
      </c>
      <c r="AJ12" s="62">
        <f>IF(Kalender!AW20&lt;&gt;"","x",0)</f>
        <v>0</v>
      </c>
      <c r="AK12" s="62">
        <f>Kalender!AX20</f>
        <v>0</v>
      </c>
      <c r="AL12" s="30">
        <f>IF(E12="1",0,IF(WEEKDAY(AH12)=2,Kalender!$T$4,IF(WEEKDAY(AH12)=3,Kalender!$T$5,IF(WEEKDAY(AH12)=4,Kalender!$T$6,IF(WEEKDAY(AH12)=5,Kalender!$T$7,IF(WEEKDAY(AH12)=6,Kalender!$T$8,0))))))</f>
        <v>30</v>
      </c>
      <c r="AM12" s="30">
        <f t="shared" si="7"/>
        <v>480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480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4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Torsdag</v>
      </c>
      <c r="D13" s="92" t="str">
        <f t="shared" si="1"/>
        <v/>
      </c>
      <c r="E13" s="219" t="str">
        <f t="shared" si="5"/>
        <v/>
      </c>
      <c r="F13" s="97"/>
      <c r="G13" s="93"/>
      <c r="H13" s="136"/>
      <c r="I13" s="131"/>
      <c r="J13" s="162" t="str">
        <f t="shared" si="6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2"/>
        <v/>
      </c>
      <c r="V13" s="83" t="str">
        <f t="shared" si="3"/>
        <v/>
      </c>
      <c r="W13" s="11"/>
      <c r="X13" s="11"/>
      <c r="Y13" s="11"/>
      <c r="Z13" s="94"/>
      <c r="AB13" s="222"/>
      <c r="AE13" s="223"/>
      <c r="AG13" s="12"/>
      <c r="AH13" s="15">
        <f>Kalender!DC21</f>
        <v>45575</v>
      </c>
      <c r="AI13" s="62">
        <f>IF(Kalender!AV21&lt;&gt;"","x",0)</f>
        <v>0</v>
      </c>
      <c r="AJ13" s="62">
        <f>IF(Kalender!AW21&lt;&gt;"","x",0)</f>
        <v>0</v>
      </c>
      <c r="AK13" s="62">
        <f>Kalender!AX21</f>
        <v>0</v>
      </c>
      <c r="AL13" s="30">
        <f>IF(E13="1",0,IF(WEEKDAY(AH13)=2,Kalender!$T$4,IF(WEEKDAY(AH13)=3,Kalender!$T$5,IF(WEEKDAY(AH13)=4,Kalender!$T$6,IF(WEEKDAY(AH13)=5,Kalender!$T$7,IF(WEEKDAY(AH13)=6,Kalender!$T$8,0))))))</f>
        <v>30</v>
      </c>
      <c r="AM13" s="30">
        <f t="shared" si="7"/>
        <v>480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480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4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Fredag</v>
      </c>
      <c r="D14" s="92" t="str">
        <f t="shared" si="1"/>
        <v/>
      </c>
      <c r="E14" s="219" t="str">
        <f t="shared" si="5"/>
        <v/>
      </c>
      <c r="F14" s="97"/>
      <c r="G14" s="93"/>
      <c r="H14" s="136"/>
      <c r="I14" s="131"/>
      <c r="J14" s="162" t="str">
        <f t="shared" si="6"/>
        <v/>
      </c>
      <c r="K14" s="166"/>
      <c r="L14" s="167"/>
      <c r="M14" s="100" t="str">
        <f t="shared" si="36"/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 t="shared" si="2"/>
        <v/>
      </c>
      <c r="V14" s="83" t="str">
        <f t="shared" si="3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Kalender!DC22</f>
        <v>45576</v>
      </c>
      <c r="AI14" s="62">
        <f>IF(Kalender!AV22&lt;&gt;"","x",0)</f>
        <v>0</v>
      </c>
      <c r="AJ14" s="62">
        <f>IF(Kalender!AW22&lt;&gt;"","x",0)</f>
        <v>0</v>
      </c>
      <c r="AK14" s="62">
        <f>Kalender!AX22</f>
        <v>0</v>
      </c>
      <c r="AL14" s="30">
        <f>IF(E14="1",0,IF(WEEKDAY(AH14)=2,Kalender!$T$4,IF(WEEKDAY(AH14)=3,Kalender!$T$5,IF(WEEKDAY(AH14)=4,Kalender!$T$6,IF(WEEKDAY(AH14)=5,Kalender!$T$7,IF(WEEKDAY(AH14)=6,Kalender!$T$8,0))))))</f>
        <v>30</v>
      </c>
      <c r="AM14" s="30">
        <f t="shared" si="7"/>
        <v>480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480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4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Lördag</v>
      </c>
      <c r="D15" s="92" t="str">
        <f t="shared" si="1"/>
        <v/>
      </c>
      <c r="E15" s="219" t="str">
        <f t="shared" si="5"/>
        <v>lö</v>
      </c>
      <c r="F15" s="97"/>
      <c r="G15" s="93"/>
      <c r="H15" s="136"/>
      <c r="I15" s="131"/>
      <c r="J15" s="162" t="str">
        <f t="shared" si="6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2"/>
        <v/>
      </c>
      <c r="V15" s="83" t="str">
        <f t="shared" si="3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Kalender!DC23</f>
        <v>45577</v>
      </c>
      <c r="AI15" s="62">
        <f>IF(Kalender!AV23&lt;&gt;"","x",0)</f>
        <v>0</v>
      </c>
      <c r="AJ15" s="62">
        <f>IF(Kalender!AW23&lt;&gt;"","x",0)</f>
        <v>0</v>
      </c>
      <c r="AK15" s="62">
        <f>Kalender!AX23</f>
        <v>0</v>
      </c>
      <c r="AL15" s="30">
        <f>IF(E15="1",0,IF(WEEKDAY(AH15)=2,Kalender!$T$4,IF(WEEKDAY(AH15)=3,Kalender!$T$5,IF(WEEKDAY(AH15)=4,Kalender!$T$6,IF(WEEKDAY(AH15)=5,Kalender!$T$7,IF(WEEKDAY(AH15)=6,Kalender!$T$8,0))))))</f>
        <v>0</v>
      </c>
      <c r="AM15" s="30">
        <f t="shared" si="7"/>
        <v>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4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Söndag</v>
      </c>
      <c r="D16" s="92" t="str">
        <f t="shared" si="1"/>
        <v>n</v>
      </c>
      <c r="E16" s="219" t="str">
        <f t="shared" si="5"/>
        <v>sö</v>
      </c>
      <c r="F16" s="97"/>
      <c r="G16" s="93"/>
      <c r="H16" s="136"/>
      <c r="I16" s="131"/>
      <c r="J16" s="162" t="str">
        <f t="shared" si="6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2"/>
        <v/>
      </c>
      <c r="V16" s="83" t="str">
        <f t="shared" si="3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Kalender!DC24</f>
        <v>45578</v>
      </c>
      <c r="AI16" s="62">
        <f>IF(Kalender!AV24&lt;&gt;"","x",0)</f>
        <v>0</v>
      </c>
      <c r="AJ16" s="62">
        <f>IF(Kalender!AW24&lt;&gt;"","x",0)</f>
        <v>0</v>
      </c>
      <c r="AK16" s="62">
        <f>Kalender!AX24</f>
        <v>0</v>
      </c>
      <c r="AL16" s="30">
        <f>IF(E16="1",0,IF(WEEKDAY(AH16)=2,Kalender!$T$4,IF(WEEKDAY(AH16)=3,Kalender!$T$5,IF(WEEKDAY(AH16)=4,Kalender!$T$6,IF(WEEKDAY(AH16)=5,Kalender!$T$7,IF(WEEKDAY(AH16)=6,Kalender!$T$8,0))))))</f>
        <v>0</v>
      </c>
      <c r="AM16" s="30">
        <f t="shared" si="7"/>
        <v>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4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Måndag</v>
      </c>
      <c r="D17" s="92" t="str">
        <f t="shared" si="1"/>
        <v/>
      </c>
      <c r="E17" s="219" t="str">
        <f t="shared" si="5"/>
        <v/>
      </c>
      <c r="F17" s="97"/>
      <c r="G17" s="93"/>
      <c r="H17" s="136"/>
      <c r="I17" s="131"/>
      <c r="J17" s="162" t="str">
        <f t="shared" si="6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2"/>
        <v/>
      </c>
      <c r="V17" s="83" t="str">
        <f t="shared" si="3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Kalender!DC25</f>
        <v>45579</v>
      </c>
      <c r="AI17" s="62">
        <f>IF(Kalender!AV25&lt;&gt;"","x",0)</f>
        <v>0</v>
      </c>
      <c r="AJ17" s="62">
        <f>IF(Kalender!AW25&lt;&gt;"","x",0)</f>
        <v>0</v>
      </c>
      <c r="AK17" s="62">
        <f>Kalender!AX25</f>
        <v>0</v>
      </c>
      <c r="AL17" s="30">
        <f>IF(E17="1",0,IF(WEEKDAY(AH17)=2,Kalender!$T$4,IF(WEEKDAY(AH17)=3,Kalender!$T$5,IF(WEEKDAY(AH17)=4,Kalender!$T$6,IF(WEEKDAY(AH17)=5,Kalender!$T$7,IF(WEEKDAY(AH17)=6,Kalender!$T$8,0))))))</f>
        <v>30</v>
      </c>
      <c r="AM17" s="30">
        <f t="shared" si="7"/>
        <v>480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480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4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Tisdag</v>
      </c>
      <c r="D18" s="92" t="str">
        <f t="shared" si="1"/>
        <v/>
      </c>
      <c r="E18" s="219" t="str">
        <f t="shared" si="5"/>
        <v/>
      </c>
      <c r="F18" s="97"/>
      <c r="G18" s="93"/>
      <c r="H18" s="136"/>
      <c r="I18" s="131"/>
      <c r="J18" s="162" t="str">
        <f t="shared" si="6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2"/>
        <v/>
      </c>
      <c r="V18" s="83" t="str">
        <f t="shared" si="3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Kalender!DC26</f>
        <v>45580</v>
      </c>
      <c r="AI18" s="62">
        <f>IF(Kalender!AV26&lt;&gt;"","x",0)</f>
        <v>0</v>
      </c>
      <c r="AJ18" s="62">
        <f>IF(Kalender!AW26&lt;&gt;"","x",0)</f>
        <v>0</v>
      </c>
      <c r="AK18" s="62">
        <f>Kalender!AX26</f>
        <v>0</v>
      </c>
      <c r="AL18" s="30">
        <f>IF(E18="1",0,IF(WEEKDAY(AH18)=2,Kalender!$T$4,IF(WEEKDAY(AH18)=3,Kalender!$T$5,IF(WEEKDAY(AH18)=4,Kalender!$T$6,IF(WEEKDAY(AH18)=5,Kalender!$T$7,IF(WEEKDAY(AH18)=6,Kalender!$T$8,0))))))</f>
        <v>30</v>
      </c>
      <c r="AM18" s="30">
        <f t="shared" si="7"/>
        <v>480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480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4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Onsdag</v>
      </c>
      <c r="D19" s="92" t="str">
        <f t="shared" si="1"/>
        <v/>
      </c>
      <c r="E19" s="219" t="str">
        <f t="shared" si="5"/>
        <v/>
      </c>
      <c r="F19" s="97"/>
      <c r="G19" s="93"/>
      <c r="H19" s="136"/>
      <c r="I19" s="131"/>
      <c r="J19" s="162" t="str">
        <f t="shared" si="6"/>
        <v/>
      </c>
      <c r="K19" s="166"/>
      <c r="L19" s="167"/>
      <c r="M19" s="100" t="str">
        <f t="shared" si="36"/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 t="shared" si="2"/>
        <v/>
      </c>
      <c r="V19" s="83" t="str">
        <f t="shared" si="3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Kalender!DC27</f>
        <v>45581</v>
      </c>
      <c r="AI19" s="62">
        <f>IF(Kalender!AV27&lt;&gt;"","x",0)</f>
        <v>0</v>
      </c>
      <c r="AJ19" s="62">
        <f>IF(Kalender!AW27&lt;&gt;"","x",0)</f>
        <v>0</v>
      </c>
      <c r="AK19" s="62">
        <f>Kalender!AX27</f>
        <v>0</v>
      </c>
      <c r="AL19" s="30">
        <f>IF(E19="1",0,IF(WEEKDAY(AH19)=2,Kalender!$T$4,IF(WEEKDAY(AH19)=3,Kalender!$T$5,IF(WEEKDAY(AH19)=4,Kalender!$T$6,IF(WEEKDAY(AH19)=5,Kalender!$T$7,IF(WEEKDAY(AH19)=6,Kalender!$T$8,0))))))</f>
        <v>30</v>
      </c>
      <c r="AM19" s="30">
        <f t="shared" si="7"/>
        <v>480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480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4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Torsdag</v>
      </c>
      <c r="D20" s="92" t="str">
        <f t="shared" si="1"/>
        <v/>
      </c>
      <c r="E20" s="219" t="str">
        <f t="shared" si="5"/>
        <v/>
      </c>
      <c r="F20" s="97"/>
      <c r="G20" s="93"/>
      <c r="H20" s="136"/>
      <c r="I20" s="131"/>
      <c r="J20" s="162" t="str">
        <f t="shared" si="6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2"/>
        <v/>
      </c>
      <c r="V20" s="83" t="str">
        <f t="shared" si="3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Kalender!DC28</f>
        <v>45582</v>
      </c>
      <c r="AI20" s="62">
        <f>IF(Kalender!AV28&lt;&gt;"","x",0)</f>
        <v>0</v>
      </c>
      <c r="AJ20" s="62">
        <f>IF(Kalender!AW28&lt;&gt;"","x",0)</f>
        <v>0</v>
      </c>
      <c r="AK20" s="62">
        <f>Kalender!AX28</f>
        <v>0</v>
      </c>
      <c r="AL20" s="30">
        <f>IF(E20="1",0,IF(WEEKDAY(AH20)=2,Kalender!$T$4,IF(WEEKDAY(AH20)=3,Kalender!$T$5,IF(WEEKDAY(AH20)=4,Kalender!$T$6,IF(WEEKDAY(AH20)=5,Kalender!$T$7,IF(WEEKDAY(AH20)=6,Kalender!$T$8,0))))))</f>
        <v>30</v>
      </c>
      <c r="AM20" s="30">
        <f t="shared" si="7"/>
        <v>480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480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4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Fredag</v>
      </c>
      <c r="D21" s="92" t="str">
        <f t="shared" si="1"/>
        <v/>
      </c>
      <c r="E21" s="219" t="str">
        <f t="shared" si="5"/>
        <v/>
      </c>
      <c r="F21" s="97"/>
      <c r="G21" s="93"/>
      <c r="H21" s="136"/>
      <c r="I21" s="131"/>
      <c r="J21" s="162" t="str">
        <f t="shared" si="6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2"/>
        <v/>
      </c>
      <c r="V21" s="83" t="str">
        <f t="shared" si="3"/>
        <v/>
      </c>
      <c r="W21" s="11"/>
      <c r="X21" s="11"/>
      <c r="Y21" s="11"/>
      <c r="Z21" s="94"/>
      <c r="AH21" s="15">
        <f>Kalender!DC29</f>
        <v>45583</v>
      </c>
      <c r="AI21" s="62">
        <f>IF(Kalender!AV29&lt;&gt;"","x",0)</f>
        <v>0</v>
      </c>
      <c r="AJ21" s="62">
        <f>IF(Kalender!AW29&lt;&gt;"","x",0)</f>
        <v>0</v>
      </c>
      <c r="AK21" s="62">
        <f>Kalender!AX29</f>
        <v>0</v>
      </c>
      <c r="AL21" s="30">
        <f>IF(E21="1",0,IF(WEEKDAY(AH21)=2,Kalender!$T$4,IF(WEEKDAY(AH21)=3,Kalender!$T$5,IF(WEEKDAY(AH21)=4,Kalender!$T$6,IF(WEEKDAY(AH21)=5,Kalender!$T$7,IF(WEEKDAY(AH21)=6,Kalender!$T$8,0))))))</f>
        <v>30</v>
      </c>
      <c r="AM21" s="30">
        <f t="shared" si="7"/>
        <v>480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480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4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Lördag</v>
      </c>
      <c r="D22" s="92" t="str">
        <f t="shared" si="1"/>
        <v/>
      </c>
      <c r="E22" s="219" t="str">
        <f t="shared" si="5"/>
        <v>lö</v>
      </c>
      <c r="F22" s="97"/>
      <c r="G22" s="93"/>
      <c r="H22" s="136"/>
      <c r="I22" s="131"/>
      <c r="J22" s="162" t="str">
        <f t="shared" si="6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2"/>
        <v/>
      </c>
      <c r="V22" s="83" t="str">
        <f t="shared" si="3"/>
        <v/>
      </c>
      <c r="W22" s="11"/>
      <c r="X22" s="11"/>
      <c r="Y22" s="11"/>
      <c r="Z22" s="94"/>
      <c r="AA22" s="63"/>
      <c r="AB22" s="256" t="s">
        <v>142</v>
      </c>
      <c r="AC22" s="257"/>
      <c r="AD22" s="257"/>
      <c r="AE22" s="258"/>
      <c r="AF22" s="63"/>
      <c r="AG22" s="16"/>
      <c r="AH22" s="15">
        <f>Kalender!DC30</f>
        <v>45584</v>
      </c>
      <c r="AI22" s="62">
        <f>IF(Kalender!AV30&lt;&gt;"","x",0)</f>
        <v>0</v>
      </c>
      <c r="AJ22" s="62">
        <f>IF(Kalender!AW30&lt;&gt;"","x",0)</f>
        <v>0</v>
      </c>
      <c r="AK22" s="62">
        <f>Kalender!AX30</f>
        <v>0</v>
      </c>
      <c r="AL22" s="30">
        <f>IF(E22="1",0,IF(WEEKDAY(AH22)=2,Kalender!$T$4,IF(WEEKDAY(AH22)=3,Kalender!$T$5,IF(WEEKDAY(AH22)=4,Kalender!$T$6,IF(WEEKDAY(AH22)=5,Kalender!$T$7,IF(WEEKDAY(AH22)=6,Kalender!$T$8,0))))))</f>
        <v>0</v>
      </c>
      <c r="AM22" s="30">
        <f t="shared" si="7"/>
        <v>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4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Söndag</v>
      </c>
      <c r="D23" s="92" t="str">
        <f t="shared" si="1"/>
        <v>n</v>
      </c>
      <c r="E23" s="219" t="str">
        <f t="shared" si="5"/>
        <v>sö</v>
      </c>
      <c r="F23" s="97"/>
      <c r="G23" s="93"/>
      <c r="H23" s="136"/>
      <c r="I23" s="131"/>
      <c r="J23" s="162" t="str">
        <f t="shared" si="6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2"/>
        <v/>
      </c>
      <c r="V23" s="83" t="str">
        <f t="shared" si="3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Kalender!DC31</f>
        <v>45585</v>
      </c>
      <c r="AI23" s="62">
        <f>IF(Kalender!AV31&lt;&gt;"","x",0)</f>
        <v>0</v>
      </c>
      <c r="AJ23" s="62">
        <f>IF(Kalender!AW31&lt;&gt;"","x",0)</f>
        <v>0</v>
      </c>
      <c r="AK23" s="62">
        <f>Kalender!AX31</f>
        <v>0</v>
      </c>
      <c r="AL23" s="30">
        <f>IF(E23="1",0,IF(WEEKDAY(AH23)=2,Kalender!$T$4,IF(WEEKDAY(AH23)=3,Kalender!$T$5,IF(WEEKDAY(AH23)=4,Kalender!$T$6,IF(WEEKDAY(AH23)=5,Kalender!$T$7,IF(WEEKDAY(AH23)=6,Kalender!$T$8,0))))))</f>
        <v>0</v>
      </c>
      <c r="AM23" s="30">
        <f t="shared" si="7"/>
        <v>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4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Måndag</v>
      </c>
      <c r="D24" s="71" t="str">
        <f t="shared" si="1"/>
        <v/>
      </c>
      <c r="E24" s="219" t="str">
        <f t="shared" si="5"/>
        <v/>
      </c>
      <c r="F24" s="98"/>
      <c r="G24" s="67"/>
      <c r="H24" s="137"/>
      <c r="I24" s="132"/>
      <c r="J24" s="162" t="str">
        <f t="shared" si="6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2"/>
        <v/>
      </c>
      <c r="V24" s="83" t="str">
        <f t="shared" si="3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Kalender!DC32</f>
        <v>45586</v>
      </c>
      <c r="AI24" s="62">
        <f>IF(Kalender!AV32&lt;&gt;"","x",0)</f>
        <v>0</v>
      </c>
      <c r="AJ24" s="62">
        <f>IF(Kalender!AW32&lt;&gt;"","x",0)</f>
        <v>0</v>
      </c>
      <c r="AK24" s="62">
        <f>Kalender!AX32</f>
        <v>0</v>
      </c>
      <c r="AL24" s="30">
        <f>IF(E24="1",0,IF(WEEKDAY(AH24)=2,Kalender!$T$4,IF(WEEKDAY(AH24)=3,Kalender!$T$5,IF(WEEKDAY(AH24)=4,Kalender!$T$6,IF(WEEKDAY(AH24)=5,Kalender!$T$7,IF(WEEKDAY(AH24)=6,Kalender!$T$8,0))))))</f>
        <v>30</v>
      </c>
      <c r="AM24" s="30">
        <f t="shared" si="7"/>
        <v>480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480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4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Tisdag</v>
      </c>
      <c r="D25" s="92" t="str">
        <f t="shared" si="1"/>
        <v/>
      </c>
      <c r="E25" s="219" t="str">
        <f t="shared" si="5"/>
        <v/>
      </c>
      <c r="F25" s="97"/>
      <c r="G25" s="93"/>
      <c r="H25" s="136"/>
      <c r="I25" s="131"/>
      <c r="J25" s="162" t="str">
        <f t="shared" si="6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2"/>
        <v/>
      </c>
      <c r="V25" s="83" t="str">
        <f t="shared" si="3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Kalender!DC33</f>
        <v>45587</v>
      </c>
      <c r="AI25" s="62">
        <f>IF(Kalender!AV33&lt;&gt;"","x",0)</f>
        <v>0</v>
      </c>
      <c r="AJ25" s="62">
        <f>IF(Kalender!AW33&lt;&gt;"","x",0)</f>
        <v>0</v>
      </c>
      <c r="AK25" s="62">
        <f>Kalender!AX33</f>
        <v>0</v>
      </c>
      <c r="AL25" s="30">
        <f>IF(E25="1",0,IF(WEEKDAY(AH25)=2,Kalender!$T$4,IF(WEEKDAY(AH25)=3,Kalender!$T$5,IF(WEEKDAY(AH25)=4,Kalender!$T$6,IF(WEEKDAY(AH25)=5,Kalender!$T$7,IF(WEEKDAY(AH25)=6,Kalender!$T$8,0))))))</f>
        <v>30</v>
      </c>
      <c r="AM25" s="30">
        <f t="shared" si="7"/>
        <v>480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480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4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Onsdag</v>
      </c>
      <c r="D26" s="71" t="str">
        <f t="shared" si="1"/>
        <v/>
      </c>
      <c r="E26" s="219" t="str">
        <f t="shared" si="5"/>
        <v/>
      </c>
      <c r="F26" s="98"/>
      <c r="G26" s="67"/>
      <c r="H26" s="137"/>
      <c r="I26" s="132"/>
      <c r="J26" s="162" t="str">
        <f t="shared" si="6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2"/>
        <v/>
      </c>
      <c r="V26" s="83" t="str">
        <f t="shared" si="3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Kalender!DC34</f>
        <v>45588</v>
      </c>
      <c r="AI26" s="62">
        <f>IF(Kalender!AV34&lt;&gt;"","x",0)</f>
        <v>0</v>
      </c>
      <c r="AJ26" s="62">
        <f>IF(Kalender!AW34&lt;&gt;"","x",0)</f>
        <v>0</v>
      </c>
      <c r="AK26" s="62">
        <f>Kalender!AX34</f>
        <v>0</v>
      </c>
      <c r="AL26" s="30">
        <f>IF(E26="1",0,IF(WEEKDAY(AH26)=2,Kalender!$T$4,IF(WEEKDAY(AH26)=3,Kalender!$T$5,IF(WEEKDAY(AH26)=4,Kalender!$T$6,IF(WEEKDAY(AH26)=5,Kalender!$T$7,IF(WEEKDAY(AH26)=6,Kalender!$T$8,0))))))</f>
        <v>30</v>
      </c>
      <c r="AM26" s="30">
        <f t="shared" si="7"/>
        <v>480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480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4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Torsdag</v>
      </c>
      <c r="D27" s="92" t="str">
        <f t="shared" si="1"/>
        <v/>
      </c>
      <c r="E27" s="219" t="str">
        <f t="shared" si="5"/>
        <v/>
      </c>
      <c r="F27" s="97"/>
      <c r="G27" s="93"/>
      <c r="H27" s="136"/>
      <c r="I27" s="131"/>
      <c r="J27" s="162" t="str">
        <f t="shared" si="6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2"/>
        <v/>
      </c>
      <c r="V27" s="83" t="str">
        <f t="shared" si="3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Kalender!DC35</f>
        <v>45589</v>
      </c>
      <c r="AI27" s="62">
        <f>IF(Kalender!AV35&lt;&gt;"","x",0)</f>
        <v>0</v>
      </c>
      <c r="AJ27" s="62">
        <f>IF(Kalender!AW35&lt;&gt;"","x",0)</f>
        <v>0</v>
      </c>
      <c r="AK27" s="62">
        <f>Kalender!AX35</f>
        <v>0</v>
      </c>
      <c r="AL27" s="30">
        <f>IF(E27="1",0,IF(WEEKDAY(AH27)=2,Kalender!$T$4,IF(WEEKDAY(AH27)=3,Kalender!$T$5,IF(WEEKDAY(AH27)=4,Kalender!$T$6,IF(WEEKDAY(AH27)=5,Kalender!$T$7,IF(WEEKDAY(AH27)=6,Kalender!$T$8,0))))))</f>
        <v>30</v>
      </c>
      <c r="AM27" s="30">
        <f t="shared" si="7"/>
        <v>480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480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4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Fredag</v>
      </c>
      <c r="D28" s="71" t="str">
        <f t="shared" si="1"/>
        <v/>
      </c>
      <c r="E28" s="219" t="str">
        <f t="shared" si="5"/>
        <v/>
      </c>
      <c r="F28" s="98"/>
      <c r="G28" s="67"/>
      <c r="H28" s="137"/>
      <c r="I28" s="132"/>
      <c r="J28" s="162" t="str">
        <f t="shared" si="6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2"/>
        <v/>
      </c>
      <c r="V28" s="83" t="str">
        <f t="shared" si="3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Kalender!DC36</f>
        <v>45590</v>
      </c>
      <c r="AI28" s="62">
        <f>IF(Kalender!AV36&lt;&gt;"","x",0)</f>
        <v>0</v>
      </c>
      <c r="AJ28" s="62">
        <f>IF(Kalender!AW36&lt;&gt;"","x",0)</f>
        <v>0</v>
      </c>
      <c r="AK28" s="62">
        <f>Kalender!AX36</f>
        <v>0</v>
      </c>
      <c r="AL28" s="30">
        <f>IF(E28="1",0,IF(WEEKDAY(AH28)=2,Kalender!$T$4,IF(WEEKDAY(AH28)=3,Kalender!$T$5,IF(WEEKDAY(AH28)=4,Kalender!$T$6,IF(WEEKDAY(AH28)=5,Kalender!$T$7,IF(WEEKDAY(AH28)=6,Kalender!$T$8,0))))))</f>
        <v>30</v>
      </c>
      <c r="AM28" s="30">
        <f t="shared" si="7"/>
        <v>480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480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4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Lördag</v>
      </c>
      <c r="D29" s="92" t="str">
        <f t="shared" si="1"/>
        <v/>
      </c>
      <c r="E29" s="219" t="str">
        <f t="shared" si="5"/>
        <v>lö</v>
      </c>
      <c r="F29" s="97"/>
      <c r="G29" s="93"/>
      <c r="H29" s="136"/>
      <c r="I29" s="131"/>
      <c r="J29" s="162" t="str">
        <f t="shared" si="6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2"/>
        <v/>
      </c>
      <c r="V29" s="83" t="str">
        <f t="shared" si="3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Kalender!DC37</f>
        <v>45591</v>
      </c>
      <c r="AI29" s="62">
        <f>IF(Kalender!AV37&lt;&gt;"","x",0)</f>
        <v>0</v>
      </c>
      <c r="AJ29" s="62">
        <f>IF(Kalender!AW37&lt;&gt;"","x",0)</f>
        <v>0</v>
      </c>
      <c r="AK29" s="62">
        <f>Kalender!AX37</f>
        <v>0</v>
      </c>
      <c r="AL29" s="30">
        <f>IF(E29="1",0,IF(WEEKDAY(AH29)=2,Kalender!$T$4,IF(WEEKDAY(AH29)=3,Kalender!$T$5,IF(WEEKDAY(AH29)=4,Kalender!$T$6,IF(WEEKDAY(AH29)=5,Kalender!$T$7,IF(WEEKDAY(AH29)=6,Kalender!$T$8,0))))))</f>
        <v>0</v>
      </c>
      <c r="AM29" s="30">
        <f t="shared" si="7"/>
        <v>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4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Söndag</v>
      </c>
      <c r="D30" s="71" t="str">
        <f t="shared" si="1"/>
        <v>n</v>
      </c>
      <c r="E30" s="219" t="str">
        <f t="shared" si="5"/>
        <v>sö</v>
      </c>
      <c r="F30" s="98"/>
      <c r="G30" s="67"/>
      <c r="H30" s="137"/>
      <c r="I30" s="132"/>
      <c r="J30" s="162" t="str">
        <f t="shared" si="6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2"/>
        <v/>
      </c>
      <c r="V30" s="83" t="str">
        <f t="shared" si="3"/>
        <v/>
      </c>
      <c r="W30" s="11"/>
      <c r="X30" s="11"/>
      <c r="Y30" s="11"/>
      <c r="Z30" s="73"/>
      <c r="AH30" s="15">
        <f>Kalender!DC38</f>
        <v>45592</v>
      </c>
      <c r="AI30" s="62">
        <f>IF(Kalender!AV38&lt;&gt;"","x",0)</f>
        <v>0</v>
      </c>
      <c r="AJ30" s="62">
        <f>IF(Kalender!AW38&lt;&gt;"","x",0)</f>
        <v>0</v>
      </c>
      <c r="AK30" s="62">
        <f>Kalender!AX38</f>
        <v>0</v>
      </c>
      <c r="AL30" s="30">
        <f>IF(E30="1",0,IF(WEEKDAY(AH30)=2,Kalender!$T$4,IF(WEEKDAY(AH30)=3,Kalender!$T$5,IF(WEEKDAY(AH30)=4,Kalender!$T$6,IF(WEEKDAY(AH30)=5,Kalender!$T$7,IF(WEEKDAY(AH30)=6,Kalender!$T$8,0))))))</f>
        <v>0</v>
      </c>
      <c r="AM30" s="30">
        <f t="shared" si="7"/>
        <v>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4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Måndag</v>
      </c>
      <c r="D31" s="92" t="str">
        <f t="shared" si="1"/>
        <v/>
      </c>
      <c r="E31" s="219" t="str">
        <f t="shared" si="5"/>
        <v/>
      </c>
      <c r="F31" s="97"/>
      <c r="G31" s="93"/>
      <c r="H31" s="136"/>
      <c r="I31" s="131"/>
      <c r="J31" s="162" t="str">
        <f t="shared" si="6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2"/>
        <v/>
      </c>
      <c r="V31" s="83" t="str">
        <f t="shared" si="3"/>
        <v/>
      </c>
      <c r="W31" s="11"/>
      <c r="X31" s="11"/>
      <c r="Y31" s="11"/>
      <c r="Z31" s="94"/>
      <c r="AB31" s="250" t="s">
        <v>133</v>
      </c>
      <c r="AC31" s="251"/>
      <c r="AD31" s="251"/>
      <c r="AE31" s="251"/>
      <c r="AH31" s="15">
        <f>Kalender!DC39</f>
        <v>45593</v>
      </c>
      <c r="AI31" s="62">
        <f>IF(Kalender!AV39&lt;&gt;"","x",0)</f>
        <v>0</v>
      </c>
      <c r="AJ31" s="62">
        <f>IF(Kalender!AW39&lt;&gt;"","x",0)</f>
        <v>0</v>
      </c>
      <c r="AK31" s="62">
        <f>Kalender!AX39</f>
        <v>0</v>
      </c>
      <c r="AL31" s="30">
        <f>IF(E31="1",0,IF(WEEKDAY(AH31)=2,Kalender!$T$4,IF(WEEKDAY(AH31)=3,Kalender!$T$5,IF(WEEKDAY(AH31)=4,Kalender!$T$6,IF(WEEKDAY(AH31)=5,Kalender!$T$7,IF(WEEKDAY(AH31)=6,Kalender!$T$8,0))))))</f>
        <v>30</v>
      </c>
      <c r="AM31" s="30">
        <f t="shared" si="7"/>
        <v>480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480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4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Tisdag</v>
      </c>
      <c r="D32" s="71" t="str">
        <f t="shared" si="1"/>
        <v/>
      </c>
      <c r="E32" s="219" t="str">
        <f t="shared" si="5"/>
        <v/>
      </c>
      <c r="F32" s="98"/>
      <c r="G32" s="67"/>
      <c r="H32" s="137"/>
      <c r="I32" s="132"/>
      <c r="J32" s="162" t="str">
        <f t="shared" si="6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2"/>
        <v/>
      </c>
      <c r="V32" s="83" t="str">
        <f t="shared" si="3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Kalender!DC40</f>
        <v>45594</v>
      </c>
      <c r="AI32" s="62">
        <f>IF(Kalender!AV40&lt;&gt;"","x",0)</f>
        <v>0</v>
      </c>
      <c r="AJ32" s="62">
        <f>IF(Kalender!AW40&lt;&gt;"","x",0)</f>
        <v>0</v>
      </c>
      <c r="AK32" s="62">
        <f>Kalender!AX40</f>
        <v>0</v>
      </c>
      <c r="AL32" s="30">
        <f>IF(E32="1",0,IF(WEEKDAY(AH32)=2,Kalender!$T$4,IF(WEEKDAY(AH32)=3,Kalender!$T$5,IF(WEEKDAY(AH32)=4,Kalender!$T$6,IF(WEEKDAY(AH32)=5,Kalender!$T$7,IF(WEEKDAY(AH32)=6,Kalender!$T$8,0))))))</f>
        <v>30</v>
      </c>
      <c r="AM32" s="30">
        <f t="shared" si="7"/>
        <v>480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480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4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x14ac:dyDescent="0.2">
      <c r="B33" s="90">
        <v>30</v>
      </c>
      <c r="C33" s="91" t="str">
        <f t="shared" si="0"/>
        <v>Onsdag</v>
      </c>
      <c r="D33" s="92" t="str">
        <f t="shared" si="1"/>
        <v/>
      </c>
      <c r="E33" s="219" t="str">
        <f t="shared" si="5"/>
        <v/>
      </c>
      <c r="F33" s="97"/>
      <c r="G33" s="93"/>
      <c r="H33" s="136"/>
      <c r="I33" s="131"/>
      <c r="J33" s="162" t="str">
        <f t="shared" si="6"/>
        <v/>
      </c>
      <c r="K33" s="166"/>
      <c r="L33" s="167"/>
      <c r="M33" s="100" t="str">
        <f t="shared" si="36"/>
        <v/>
      </c>
      <c r="N33" s="83" t="str">
        <f t="shared" si="37"/>
        <v/>
      </c>
      <c r="O33" s="176"/>
      <c r="P33" s="108"/>
      <c r="Q33" s="184"/>
      <c r="R33" s="188"/>
      <c r="S33" s="189"/>
      <c r="T33" s="190"/>
      <c r="U33" s="100" t="str">
        <f t="shared" si="2"/>
        <v/>
      </c>
      <c r="V33" s="83" t="str">
        <f t="shared" si="3"/>
        <v/>
      </c>
      <c r="W33" s="11"/>
      <c r="X33" s="11"/>
      <c r="Y33" s="11"/>
      <c r="Z33" s="94"/>
      <c r="AH33" s="15">
        <f>Kalender!DC41</f>
        <v>45595</v>
      </c>
      <c r="AI33" s="62">
        <f>IF(Kalender!AV41&lt;&gt;"","x",0)</f>
        <v>0</v>
      </c>
      <c r="AJ33" s="62">
        <f>IF(Kalender!AW41&lt;&gt;"","x",0)</f>
        <v>0</v>
      </c>
      <c r="AK33" s="62">
        <f>Kalender!AX41</f>
        <v>0</v>
      </c>
      <c r="AL33" s="30">
        <f>IF(E33="1",0,IF(WEEKDAY(AH33)=2,Kalender!$T$4,IF(WEEKDAY(AH33)=3,Kalender!$T$5,IF(WEEKDAY(AH33)=4,Kalender!$T$6,IF(WEEKDAY(AH33)=5,Kalender!$T$7,IF(WEEKDAY(AH33)=6,Kalender!$T$8,0))))))</f>
        <v>30</v>
      </c>
      <c r="AM33" s="30">
        <f t="shared" si="7"/>
        <v>480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480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4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thickBot="1" x14ac:dyDescent="0.25">
      <c r="B34" s="74">
        <v>31</v>
      </c>
      <c r="C34" s="75" t="str">
        <f t="shared" si="0"/>
        <v>Torsdag</v>
      </c>
      <c r="D34" s="76" t="str">
        <f t="shared" si="1"/>
        <v/>
      </c>
      <c r="E34" s="220" t="str">
        <f t="shared" si="5"/>
        <v/>
      </c>
      <c r="F34" s="99"/>
      <c r="G34" s="77"/>
      <c r="H34" s="138"/>
      <c r="I34" s="133"/>
      <c r="J34" s="209" t="str">
        <f t="shared" si="6"/>
        <v/>
      </c>
      <c r="K34" s="169"/>
      <c r="L34" s="169"/>
      <c r="M34" s="113" t="str">
        <f t="shared" si="36"/>
        <v/>
      </c>
      <c r="N34" s="112" t="str">
        <f t="shared" si="37"/>
        <v/>
      </c>
      <c r="O34" s="178"/>
      <c r="P34" s="111"/>
      <c r="Q34" s="185"/>
      <c r="R34" s="191"/>
      <c r="S34" s="192"/>
      <c r="T34" s="193"/>
      <c r="U34" s="126" t="str">
        <f t="shared" si="2"/>
        <v/>
      </c>
      <c r="V34" s="127" t="str">
        <f t="shared" si="3"/>
        <v/>
      </c>
      <c r="W34" s="102"/>
      <c r="X34" s="102"/>
      <c r="Y34" s="102"/>
      <c r="Z34" s="78"/>
      <c r="AH34" s="15">
        <f>Kalender!DC42</f>
        <v>45596</v>
      </c>
      <c r="AI34" s="62">
        <f>IF(Kalender!AV42&lt;&gt;"","x",0)</f>
        <v>0</v>
      </c>
      <c r="AJ34" s="62">
        <f>IF(Kalender!AW42&lt;&gt;"","x",0)</f>
        <v>0</v>
      </c>
      <c r="AK34" s="62">
        <f>Kalender!AX42</f>
        <v>0</v>
      </c>
      <c r="AL34" s="30">
        <f>IF(E34="1",0,IF(WEEKDAY(AH34)=2,Kalender!$T$4,IF(WEEKDAY(AH34)=3,Kalender!$T$5,IF(WEEKDAY(AH34)=4,Kalender!$T$6,IF(WEEKDAY(AH34)=5,Kalender!$T$7,IF(WEEKDAY(AH34)=6,Kalender!$T$8,0))))))</f>
        <v>30</v>
      </c>
      <c r="AM34" s="30">
        <f t="shared" si="7"/>
        <v>480</v>
      </c>
      <c r="AN34" s="30">
        <f>IF(E34="1",0,IF(E34="k",-AK34*60*Kalender!$AS$6,0))</f>
        <v>0</v>
      </c>
      <c r="AO34" s="30">
        <f>IF(WEEKDAY(AH34)=2,Kalender!$AB$4*60+Kalender!$AD$4,IF(WEEKDAY(AH34)=3,Kalender!$AB$5*60+Kalender!$AD$5,IF(WEEKDAY(AH34)=4,Kalender!$AB$6*60+Kalender!$AD$6,IF(WEEKDAY(AH34)=5,Kalender!$AB$7*60+Kalender!$AD$7,IF(WEEKDAY(AH34)=6,Kalender!$AB$8*60+Kalender!$AD$8,0)))))</f>
        <v>480</v>
      </c>
      <c r="AP34" s="62" t="str">
        <f>IF(F34="","",IF(WEEKDAY(AH34)=2,Kalender!BK4-(F34*60+G34),IF(WEEKDAY(AH34)=3,Kalender!BK5-(F34*60+G34),IF(WEEKDAY(AH34)=4,Kalender!BK6-(F34*60+G34),IF(WEEKDAY(AH34)=5,Kalender!BK7-(F34*60+G34),IF(WEEKDAY(AH34)=6,Kalender!BK8-(F34*60+G34),""))))))</f>
        <v/>
      </c>
      <c r="AQ34" s="62" t="str">
        <f>IF(H34="","",IF(WEEKDAY(AH34)=2,(H34*60+I34)-Kalender!BM4,IF(WEEKDAY(AH34)=3,(H34*60+I34)-Kalender!BM5,IF(WEEKDAY(AH34)=4,(H34*60+I34)-Kalender!BM6,IF(WEEKDAY(AH34)=5,(H34*60+I34)-Kalender!BM7,IF(WEEKDAY(AH34)=6,(H34*60+I34)-Kalender!BM8,""))))))</f>
        <v/>
      </c>
      <c r="AR34" t="str">
        <f t="shared" si="8"/>
        <v/>
      </c>
      <c r="AS34" t="str">
        <f t="shared" si="4"/>
        <v/>
      </c>
      <c r="AT34">
        <f t="shared" si="9"/>
        <v>0</v>
      </c>
      <c r="AU34">
        <f t="shared" si="10"/>
        <v>0</v>
      </c>
      <c r="AV34">
        <f t="shared" si="11"/>
        <v>0</v>
      </c>
      <c r="AW34">
        <f t="shared" si="12"/>
        <v>0</v>
      </c>
      <c r="AX34">
        <f t="shared" si="13"/>
        <v>0</v>
      </c>
      <c r="AY34">
        <f t="shared" si="14"/>
        <v>0</v>
      </c>
      <c r="AZ34">
        <f t="shared" si="15"/>
        <v>0</v>
      </c>
      <c r="BA34" t="str">
        <f t="shared" si="16"/>
        <v/>
      </c>
      <c r="BB34" s="12">
        <f t="shared" si="17"/>
        <v>0</v>
      </c>
      <c r="BC34" s="12">
        <f t="shared" si="18"/>
        <v>0</v>
      </c>
      <c r="BD34" s="12">
        <f t="shared" si="19"/>
        <v>0</v>
      </c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SUM(AM4:AM34)</f>
        <v>11040</v>
      </c>
      <c r="AT35">
        <f>SUM(AT4:AT34)</f>
        <v>0</v>
      </c>
      <c r="AV35">
        <f t="shared" ref="AV35:BE35" si="38">SUM(AV4:AV34)</f>
        <v>0</v>
      </c>
      <c r="AW35">
        <f t="shared" si="38"/>
        <v>0</v>
      </c>
      <c r="AX35">
        <f t="shared" si="38"/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SUM(Jan:Okt!AZ35)</f>
        <v>0</v>
      </c>
      <c r="AW37">
        <f>BD35</f>
        <v>0</v>
      </c>
    </row>
    <row r="39" spans="2:73" x14ac:dyDescent="0.2">
      <c r="AH39">
        <f>SUM(Jan:Okt!AW35)</f>
        <v>0</v>
      </c>
    </row>
    <row r="41" spans="2:73" x14ac:dyDescent="0.2">
      <c r="AH41">
        <f>SUM(Jan:Okt!AW37)</f>
        <v>0</v>
      </c>
    </row>
  </sheetData>
  <sheetProtection algorithmName="SHA-512" hashValue="TDSJ3DKGxomaMEOFvDbIGXKFQnksV5eArhwqprzEHI7gGIe8IhZ5f07fZZTJ5ZNBn81mDOYb8Qc0NPg7MXpLKw==" saltValue="15Wx/Ecd4/PA5JAE9X2MGw==" spinCount="100000" sheet="1" selectLockedCells="1"/>
  <mergeCells count="14">
    <mergeCell ref="AB22:AE22"/>
    <mergeCell ref="AB31:AE31"/>
    <mergeCell ref="AB3:AE3"/>
    <mergeCell ref="T1:Y1"/>
    <mergeCell ref="Q2:R2"/>
    <mergeCell ref="S2:T2"/>
    <mergeCell ref="U2:V2"/>
    <mergeCell ref="W2:Y2"/>
    <mergeCell ref="M1:S1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U41"/>
  <sheetViews>
    <sheetView showRowColHeaders="0" workbookViewId="0">
      <selection activeCell="I12" sqref="I12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5" width="4.42578125" style="4" customWidth="1"/>
    <col min="16" max="16" width="4.5703125" style="4" customWidth="1"/>
    <col min="17" max="20" width="3.5703125" style="4" customWidth="1"/>
    <col min="21" max="22" width="4.42578125" style="4" customWidth="1"/>
    <col min="23" max="25" width="2.5703125" style="4" customWidth="1"/>
    <col min="26" max="26" width="12.5703125" style="4" customWidth="1"/>
    <col min="27" max="27" width="1.5703125" style="4" customWidth="1"/>
    <col min="28" max="28" width="0.85546875" style="4" customWidth="1"/>
    <col min="29" max="30" width="4.5703125" style="4" customWidth="1"/>
    <col min="31" max="31" width="9.140625" style="4" customWidth="1"/>
    <col min="32" max="32" width="8.5703125" style="4" customWidth="1"/>
    <col min="33" max="33" width="9.42578125" hidden="1" customWidth="1"/>
    <col min="34" max="34" width="8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45597</v>
      </c>
      <c r="U1" s="235"/>
      <c r="V1" s="235"/>
      <c r="W1" s="235"/>
      <c r="X1" s="235"/>
      <c r="Y1" s="235"/>
      <c r="Z1" s="65">
        <f>AH4</f>
        <v>45597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45597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3" si="0">IF(WEEKDAY(AH4)=2,"Måndag",IF(WEEKDAY(AH4)=3,"Tisdag",IF(WEEKDAY(AH4)=4,"Onsdag",IF(WEEKDAY(AH4)=5,"Torsdag",IF(WEEKDAY(AH4)=6,"Fredag",IF(WEEKDAY(AH4)=7,"Lördag","Söndag"))))))</f>
        <v>Fredag</v>
      </c>
      <c r="D4" s="87" t="str">
        <f t="shared" ref="D4:D33" si="1">IF(C4="söndag","n",IF(AI4&lt;&gt;0,"n",""))</f>
        <v/>
      </c>
      <c r="E4" s="218" t="str">
        <f>IF(WEEKDAY(AH4)=1,"sö",IF(WEEKDAY(AH4)=7,"lö",IF(AI4&lt;&gt;0,"1",IF(AJ4&lt;&gt;0,"1",IF(AK4&lt;&gt;0,"k","")))))</f>
        <v>1</v>
      </c>
      <c r="F4" s="95"/>
      <c r="G4" s="88"/>
      <c r="H4" s="134"/>
      <c r="I4" s="129"/>
      <c r="J4" s="162" t="str">
        <f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3" si="2">IF(H4="",IF(BC4=0,"",TRUNC(AZ4/60)),TRUNC(AZ4/60))</f>
        <v/>
      </c>
      <c r="V4" s="145" t="str">
        <f t="shared" ref="V4:V33" si="3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Kalender!DH12</f>
        <v>45597</v>
      </c>
      <c r="AI4" s="62">
        <f>IF(Kalender!BA12&lt;&gt;"","x",0)</f>
        <v>0</v>
      </c>
      <c r="AJ4" s="62" t="str">
        <f>IF(Kalender!BB12&lt;&gt;"","x",0)</f>
        <v>x</v>
      </c>
      <c r="AK4" s="62">
        <f>Kalender!BC12</f>
        <v>0</v>
      </c>
      <c r="AL4" s="30">
        <f>IF(E4="1",0,IF(WEEKDAY(AH4)=2,Kalender!$T$4,IF(WEEKDAY(AH4)=3,Kalender!$T$5,IF(WEEKDAY(AH4)=4,Kalender!$T$6,IF(WEEKDAY(AH4)=5,Kalender!$T$7,IF(WEEKDAY(AH4)=6,Kalender!$T$8,0))))))</f>
        <v>0</v>
      </c>
      <c r="AM4" s="30">
        <f>IF(E4="1",0,AN4+AO4)</f>
        <v>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480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3" si="4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Lördag</v>
      </c>
      <c r="D5" s="81" t="str">
        <f t="shared" si="1"/>
        <v>n</v>
      </c>
      <c r="E5" s="219" t="str">
        <f t="shared" ref="E5:E33" si="5">IF(WEEKDAY(AH5)=1,"sö",IF(WEEKDAY(AH5)=7,"lö",IF(AI5&lt;&gt;0,"1",IF(AJ5&lt;&gt;0,"1",IF(AK5&lt;&gt;0,"k","")))))</f>
        <v>lö</v>
      </c>
      <c r="F5" s="96"/>
      <c r="G5" s="82"/>
      <c r="H5" s="135"/>
      <c r="I5" s="130"/>
      <c r="J5" s="162" t="str">
        <f t="shared" ref="J5:J33" si="6">IF(H5="","",AL5)</f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2"/>
        <v/>
      </c>
      <c r="V5" s="83" t="str">
        <f t="shared" si="3"/>
        <v/>
      </c>
      <c r="W5" s="11"/>
      <c r="X5" s="11"/>
      <c r="Y5" s="11"/>
      <c r="Z5" s="84"/>
      <c r="AB5" s="222"/>
      <c r="AC5" s="114">
        <f>TRUNC(AM35/60)</f>
        <v>160</v>
      </c>
      <c r="AD5" s="115">
        <f>IF(AC5=0,AM35-60*AC5,ABS(AM35-AC5*60))</f>
        <v>0</v>
      </c>
      <c r="AE5" s="223"/>
      <c r="AG5" s="12"/>
      <c r="AH5" s="15">
        <f>Kalender!DH13</f>
        <v>45598</v>
      </c>
      <c r="AI5" s="62" t="str">
        <f>IF(Kalender!BA13&lt;&gt;"","x",0)</f>
        <v>x</v>
      </c>
      <c r="AJ5" s="62">
        <f>IF(Kalender!BB13&lt;&gt;"","x",0)</f>
        <v>0</v>
      </c>
      <c r="AK5" s="62">
        <f>Kalender!BC13</f>
        <v>0</v>
      </c>
      <c r="AL5" s="30">
        <f>IF(E5="1",0,IF(WEEKDAY(AH5)=2,Kalender!$T$4,IF(WEEKDAY(AH5)=3,Kalender!$T$5,IF(WEEKDAY(AH5)=4,Kalender!$T$6,IF(WEEKDAY(AH5)=5,Kalender!$T$7,IF(WEEKDAY(AH5)=6,Kalender!$T$8,0))))))</f>
        <v>0</v>
      </c>
      <c r="AM5" s="30">
        <f t="shared" ref="AM5:AM33" si="7">IF(E5="1",0,AN5+AO5)</f>
        <v>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3" si="8">IF(AQ5="","",IF(AK5=0,"",((H5*60+I5)-(F5*60+G5))-AM5-J5))</f>
        <v/>
      </c>
      <c r="AS5" t="str">
        <f t="shared" si="4"/>
        <v/>
      </c>
      <c r="AT5">
        <f t="shared" ref="AT5:AT33" si="9">IF(K5+L5=0,0,K5*60+L5)</f>
        <v>0</v>
      </c>
      <c r="AU5">
        <f t="shared" ref="AU5:AU34" si="10">IF(H5=0,IF(AT5=0,0,AT5-AM5),0)</f>
        <v>0</v>
      </c>
      <c r="AV5">
        <f t="shared" ref="AV5:AV33" si="11">IF(BB5=1,0,IF(BC5=1,-AM5,IF(H5="",AU5,IF(AS5&lt;&gt;"",AS5+AT5,IF(AR5&lt;&gt;"",AR5+AT5,AP5+AQ5-(J5-AL5)+AT5)))))</f>
        <v>0</v>
      </c>
      <c r="AW5">
        <f t="shared" ref="AW5:AW33" si="12">O5*60+P5</f>
        <v>0</v>
      </c>
      <c r="AX5">
        <f t="shared" ref="AX5:AX33" si="13">Q5*60+R5</f>
        <v>0</v>
      </c>
      <c r="AY5">
        <f t="shared" ref="AY5:AY33" si="14">S5*60+T5</f>
        <v>0</v>
      </c>
      <c r="AZ5">
        <f t="shared" ref="AZ5:AZ33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3" si="17">IF(W5&lt;&gt;"",1,0)</f>
        <v>0</v>
      </c>
      <c r="BC5" s="12">
        <f t="shared" ref="BC5:BC33" si="18">IF(X5&lt;&gt;"",1,0)</f>
        <v>0</v>
      </c>
      <c r="BD5" s="12">
        <f t="shared" ref="BD5:BD33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Söndag</v>
      </c>
      <c r="D6" s="92" t="str">
        <f t="shared" si="1"/>
        <v>n</v>
      </c>
      <c r="E6" s="219" t="str">
        <f t="shared" si="5"/>
        <v>sö</v>
      </c>
      <c r="F6" s="97"/>
      <c r="G6" s="93"/>
      <c r="H6" s="136"/>
      <c r="I6" s="131"/>
      <c r="J6" s="162"/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2"/>
        <v/>
      </c>
      <c r="V6" s="83" t="str">
        <f t="shared" si="3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Kalender!DH14</f>
        <v>45599</v>
      </c>
      <c r="AI6" s="62">
        <f>IF(Kalender!BA14&lt;&gt;"","x",0)</f>
        <v>0</v>
      </c>
      <c r="AJ6" s="62">
        <f>IF(Kalender!BB14&lt;&gt;"","x",0)</f>
        <v>0</v>
      </c>
      <c r="AK6" s="62">
        <f>Kalender!BC14</f>
        <v>0</v>
      </c>
      <c r="AL6" s="30">
        <f>IF(E6="1",0,IF(WEEKDAY(AH6)=2,Kalender!$T$4,IF(WEEKDAY(AH6)=3,Kalender!$T$5,IF(WEEKDAY(AH6)=4,Kalender!$T$6,IF(WEEKDAY(AH6)=5,Kalender!$T$7,IF(WEEKDAY(AH6)=6,Kalender!$T$8,0))))))</f>
        <v>0</v>
      </c>
      <c r="AM6" s="30">
        <f t="shared" si="7"/>
        <v>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4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Måndag</v>
      </c>
      <c r="D7" s="92" t="str">
        <f t="shared" si="1"/>
        <v/>
      </c>
      <c r="E7" s="219" t="str">
        <f t="shared" si="5"/>
        <v/>
      </c>
      <c r="F7" s="97"/>
      <c r="G7" s="93"/>
      <c r="H7" s="136"/>
      <c r="I7" s="131"/>
      <c r="J7" s="162" t="str">
        <f t="shared" si="6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2"/>
        <v/>
      </c>
      <c r="V7" s="83" t="str">
        <f t="shared" si="3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Kalender!DH15</f>
        <v>45600</v>
      </c>
      <c r="AI7" s="62">
        <f>IF(Kalender!BA15&lt;&gt;"","x",0)</f>
        <v>0</v>
      </c>
      <c r="AJ7" s="62">
        <f>IF(Kalender!BB15&lt;&gt;"","x",0)</f>
        <v>0</v>
      </c>
      <c r="AK7" s="62">
        <f>Kalender!BC15</f>
        <v>0</v>
      </c>
      <c r="AL7" s="30">
        <f>IF(E7="1",0,IF(WEEKDAY(AH7)=2,Kalender!$T$4,IF(WEEKDAY(AH7)=3,Kalender!$T$5,IF(WEEKDAY(AH7)=4,Kalender!$T$6,IF(WEEKDAY(AH7)=5,Kalender!$T$7,IF(WEEKDAY(AH7)=6,Kalender!$T$8,0))))))</f>
        <v>30</v>
      </c>
      <c r="AM7" s="30">
        <f t="shared" si="7"/>
        <v>480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480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4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Tisdag</v>
      </c>
      <c r="D8" s="81" t="str">
        <f t="shared" si="1"/>
        <v/>
      </c>
      <c r="E8" s="219" t="str">
        <f t="shared" si="5"/>
        <v/>
      </c>
      <c r="F8" s="96"/>
      <c r="G8" s="82"/>
      <c r="H8" s="135"/>
      <c r="I8" s="130"/>
      <c r="J8" s="162" t="str">
        <f t="shared" si="6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2"/>
        <v/>
      </c>
      <c r="V8" s="83" t="str">
        <f t="shared" si="3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Kalender!DH16</f>
        <v>45601</v>
      </c>
      <c r="AI8" s="62">
        <f>IF(Kalender!BA16&lt;&gt;"","x",0)</f>
        <v>0</v>
      </c>
      <c r="AJ8" s="62">
        <f>IF(Kalender!BB16&lt;&gt;"","x",0)</f>
        <v>0</v>
      </c>
      <c r="AK8" s="62">
        <f>Kalender!BC16</f>
        <v>0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7"/>
        <v>480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4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Onsdag</v>
      </c>
      <c r="D9" s="92" t="str">
        <f t="shared" si="1"/>
        <v/>
      </c>
      <c r="E9" s="219" t="str">
        <f t="shared" si="5"/>
        <v/>
      </c>
      <c r="F9" s="97"/>
      <c r="G9" s="93"/>
      <c r="H9" s="136"/>
      <c r="I9" s="131"/>
      <c r="J9" s="162" t="str">
        <f t="shared" si="6"/>
        <v/>
      </c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2"/>
        <v/>
      </c>
      <c r="V9" s="83" t="str">
        <f t="shared" si="3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Kalender!DH17</f>
        <v>45602</v>
      </c>
      <c r="AI9" s="62">
        <f>IF(Kalender!BA17&lt;&gt;"","x",0)</f>
        <v>0</v>
      </c>
      <c r="AJ9" s="62">
        <f>IF(Kalender!BB17&lt;&gt;"","x",0)</f>
        <v>0</v>
      </c>
      <c r="AK9" s="62">
        <f>Kalender!BC17</f>
        <v>0</v>
      </c>
      <c r="AL9" s="30">
        <f>IF(E9="1",0,IF(WEEKDAY(AH9)=2,Kalender!$T$4,IF(WEEKDAY(AH9)=3,Kalender!$T$5,IF(WEEKDAY(AH9)=4,Kalender!$T$6,IF(WEEKDAY(AH9)=5,Kalender!$T$7,IF(WEEKDAY(AH9)=6,Kalender!$T$8,0))))))</f>
        <v>30</v>
      </c>
      <c r="AM9" s="30">
        <f t="shared" si="7"/>
        <v>480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480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4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Torsdag</v>
      </c>
      <c r="D10" s="92" t="str">
        <f t="shared" si="1"/>
        <v/>
      </c>
      <c r="E10" s="219" t="str">
        <f t="shared" si="5"/>
        <v/>
      </c>
      <c r="F10" s="97"/>
      <c r="G10" s="93"/>
      <c r="H10" s="136"/>
      <c r="I10" s="131"/>
      <c r="J10" s="162" t="str">
        <f t="shared" si="6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2"/>
        <v/>
      </c>
      <c r="V10" s="83" t="str">
        <f t="shared" si="3"/>
        <v/>
      </c>
      <c r="W10" s="11"/>
      <c r="X10" s="11"/>
      <c r="Y10" s="11"/>
      <c r="Z10" s="94"/>
      <c r="AB10" s="222"/>
      <c r="AE10" s="223"/>
      <c r="AG10" s="12"/>
      <c r="AH10" s="15">
        <f>Kalender!DH18</f>
        <v>45603</v>
      </c>
      <c r="AI10" s="62">
        <f>IF(Kalender!BA18&lt;&gt;"","x",0)</f>
        <v>0</v>
      </c>
      <c r="AJ10" s="62">
        <f>IF(Kalender!BB18&lt;&gt;"","x",0)</f>
        <v>0</v>
      </c>
      <c r="AK10" s="62">
        <f>Kalender!BC18</f>
        <v>0</v>
      </c>
      <c r="AL10" s="30">
        <f>IF(E10="1",0,IF(WEEKDAY(AH10)=2,Kalender!$T$4,IF(WEEKDAY(AH10)=3,Kalender!$T$5,IF(WEEKDAY(AH10)=4,Kalender!$T$6,IF(WEEKDAY(AH10)=5,Kalender!$T$7,IF(WEEKDAY(AH10)=6,Kalender!$T$8,0))))))</f>
        <v>30</v>
      </c>
      <c r="AM10" s="30">
        <f t="shared" si="7"/>
        <v>480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480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4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Fredag</v>
      </c>
      <c r="D11" s="92" t="str">
        <f t="shared" si="1"/>
        <v/>
      </c>
      <c r="E11" s="219" t="str">
        <f t="shared" si="5"/>
        <v/>
      </c>
      <c r="F11" s="97"/>
      <c r="G11" s="93"/>
      <c r="H11" s="136"/>
      <c r="I11" s="131"/>
      <c r="J11" s="162" t="str">
        <f t="shared" si="6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2"/>
        <v/>
      </c>
      <c r="V11" s="83" t="str">
        <f t="shared" si="3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Kalender!DH19</f>
        <v>45604</v>
      </c>
      <c r="AI11" s="62">
        <f>IF(Kalender!BA19&lt;&gt;"","x",0)</f>
        <v>0</v>
      </c>
      <c r="AJ11" s="62">
        <f>IF(Kalender!BB19&lt;&gt;"","x",0)</f>
        <v>0</v>
      </c>
      <c r="AK11" s="62">
        <f>Kalender!BC19</f>
        <v>0</v>
      </c>
      <c r="AL11" s="30">
        <f>IF(E11="1",0,IF(WEEKDAY(AH11)=2,Kalender!$T$4,IF(WEEKDAY(AH11)=3,Kalender!$T$5,IF(WEEKDAY(AH11)=4,Kalender!$T$6,IF(WEEKDAY(AH11)=5,Kalender!$T$7,IF(WEEKDAY(AH11)=6,Kalender!$T$8,0))))))</f>
        <v>30</v>
      </c>
      <c r="AM11" s="30">
        <f t="shared" si="7"/>
        <v>480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480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4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Lördag</v>
      </c>
      <c r="D12" s="92" t="str">
        <f t="shared" si="1"/>
        <v/>
      </c>
      <c r="E12" s="219" t="str">
        <f t="shared" si="5"/>
        <v>lö</v>
      </c>
      <c r="F12" s="97"/>
      <c r="G12" s="93"/>
      <c r="H12" s="136"/>
      <c r="I12" s="131"/>
      <c r="J12" s="162" t="str">
        <f t="shared" si="6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2"/>
        <v/>
      </c>
      <c r="V12" s="83" t="str">
        <f t="shared" si="3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Kalender!DH20</f>
        <v>45605</v>
      </c>
      <c r="AI12" s="62">
        <f>IF(Kalender!BA20&lt;&gt;"","x",0)</f>
        <v>0</v>
      </c>
      <c r="AJ12" s="62">
        <f>IF(Kalender!BB20&lt;&gt;"","x",0)</f>
        <v>0</v>
      </c>
      <c r="AK12" s="62">
        <f>Kalender!BC20</f>
        <v>0</v>
      </c>
      <c r="AL12" s="30">
        <f>IF(E12="1",0,IF(WEEKDAY(AH12)=2,Kalender!$T$4,IF(WEEKDAY(AH12)=3,Kalender!$T$5,IF(WEEKDAY(AH12)=4,Kalender!$T$6,IF(WEEKDAY(AH12)=5,Kalender!$T$7,IF(WEEKDAY(AH12)=6,Kalender!$T$8,0))))))</f>
        <v>0</v>
      </c>
      <c r="AM12" s="30">
        <f t="shared" si="7"/>
        <v>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4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Söndag</v>
      </c>
      <c r="D13" s="92" t="str">
        <f t="shared" si="1"/>
        <v>n</v>
      </c>
      <c r="E13" s="219" t="str">
        <f t="shared" si="5"/>
        <v>sö</v>
      </c>
      <c r="F13" s="97"/>
      <c r="G13" s="93"/>
      <c r="H13" s="136"/>
      <c r="I13" s="131"/>
      <c r="J13" s="162" t="str">
        <f t="shared" si="6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2"/>
        <v/>
      </c>
      <c r="V13" s="83" t="str">
        <f t="shared" si="3"/>
        <v/>
      </c>
      <c r="W13" s="11"/>
      <c r="X13" s="11"/>
      <c r="Y13" s="11"/>
      <c r="Z13" s="94"/>
      <c r="AB13" s="222"/>
      <c r="AE13" s="223"/>
      <c r="AG13" s="12"/>
      <c r="AH13" s="15">
        <f>Kalender!DH21</f>
        <v>45606</v>
      </c>
      <c r="AI13" s="62">
        <f>IF(Kalender!BA21&lt;&gt;"","x",0)</f>
        <v>0</v>
      </c>
      <c r="AJ13" s="62">
        <f>IF(Kalender!BB21&lt;&gt;"","x",0)</f>
        <v>0</v>
      </c>
      <c r="AK13" s="62">
        <f>Kalender!BC21</f>
        <v>0</v>
      </c>
      <c r="AL13" s="30">
        <f>IF(E13="1",0,IF(WEEKDAY(AH13)=2,Kalender!$T$4,IF(WEEKDAY(AH13)=3,Kalender!$T$5,IF(WEEKDAY(AH13)=4,Kalender!$T$6,IF(WEEKDAY(AH13)=5,Kalender!$T$7,IF(WEEKDAY(AH13)=6,Kalender!$T$8,0))))))</f>
        <v>0</v>
      </c>
      <c r="AM13" s="30">
        <f t="shared" si="7"/>
        <v>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4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Måndag</v>
      </c>
      <c r="D14" s="92" t="str">
        <f t="shared" si="1"/>
        <v/>
      </c>
      <c r="E14" s="219" t="str">
        <f t="shared" si="5"/>
        <v/>
      </c>
      <c r="F14" s="97"/>
      <c r="G14" s="93"/>
      <c r="H14" s="136"/>
      <c r="I14" s="131"/>
      <c r="J14" s="162" t="str">
        <f t="shared" si="6"/>
        <v/>
      </c>
      <c r="K14" s="166"/>
      <c r="L14" s="167"/>
      <c r="M14" s="100" t="str">
        <f t="shared" si="36"/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 t="shared" si="2"/>
        <v/>
      </c>
      <c r="V14" s="83" t="str">
        <f t="shared" si="3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Kalender!DH22</f>
        <v>45607</v>
      </c>
      <c r="AI14" s="62">
        <f>IF(Kalender!BA22&lt;&gt;"","x",0)</f>
        <v>0</v>
      </c>
      <c r="AJ14" s="62">
        <f>IF(Kalender!BB22&lt;&gt;"","x",0)</f>
        <v>0</v>
      </c>
      <c r="AK14" s="62">
        <f>Kalender!BC22</f>
        <v>0</v>
      </c>
      <c r="AL14" s="30">
        <f>IF(E14="1",0,IF(WEEKDAY(AH14)=2,Kalender!$T$4,IF(WEEKDAY(AH14)=3,Kalender!$T$5,IF(WEEKDAY(AH14)=4,Kalender!$T$6,IF(WEEKDAY(AH14)=5,Kalender!$T$7,IF(WEEKDAY(AH14)=6,Kalender!$T$8,0))))))</f>
        <v>30</v>
      </c>
      <c r="AM14" s="30">
        <f t="shared" si="7"/>
        <v>480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480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4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Tisdag</v>
      </c>
      <c r="D15" s="92" t="str">
        <f t="shared" si="1"/>
        <v/>
      </c>
      <c r="E15" s="219" t="str">
        <f t="shared" si="5"/>
        <v/>
      </c>
      <c r="F15" s="97"/>
      <c r="G15" s="93"/>
      <c r="H15" s="136"/>
      <c r="I15" s="131"/>
      <c r="J15" s="162" t="str">
        <f t="shared" si="6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2"/>
        <v/>
      </c>
      <c r="V15" s="83" t="str">
        <f t="shared" si="3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Kalender!DH23</f>
        <v>45608</v>
      </c>
      <c r="AI15" s="62">
        <f>IF(Kalender!BA23&lt;&gt;"","x",0)</f>
        <v>0</v>
      </c>
      <c r="AJ15" s="62">
        <f>IF(Kalender!BB23&lt;&gt;"","x",0)</f>
        <v>0</v>
      </c>
      <c r="AK15" s="62">
        <f>Kalender!BC23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7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4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Onsdag</v>
      </c>
      <c r="D16" s="92" t="str">
        <f t="shared" si="1"/>
        <v/>
      </c>
      <c r="E16" s="219" t="str">
        <f t="shared" si="5"/>
        <v/>
      </c>
      <c r="F16" s="97"/>
      <c r="G16" s="93"/>
      <c r="H16" s="136"/>
      <c r="I16" s="131"/>
      <c r="J16" s="162" t="str">
        <f t="shared" si="6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2"/>
        <v/>
      </c>
      <c r="V16" s="83" t="str">
        <f t="shared" si="3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Kalender!DH24</f>
        <v>45609</v>
      </c>
      <c r="AI16" s="62">
        <f>IF(Kalender!BA24&lt;&gt;"","x",0)</f>
        <v>0</v>
      </c>
      <c r="AJ16" s="62">
        <f>IF(Kalender!BB24&lt;&gt;"","x",0)</f>
        <v>0</v>
      </c>
      <c r="AK16" s="62">
        <f>Kalender!BC24</f>
        <v>0</v>
      </c>
      <c r="AL16" s="30">
        <f>IF(E16="1",0,IF(WEEKDAY(AH16)=2,Kalender!$T$4,IF(WEEKDAY(AH16)=3,Kalender!$T$5,IF(WEEKDAY(AH16)=4,Kalender!$T$6,IF(WEEKDAY(AH16)=5,Kalender!$T$7,IF(WEEKDAY(AH16)=6,Kalender!$T$8,0))))))</f>
        <v>30</v>
      </c>
      <c r="AM16" s="30">
        <f t="shared" si="7"/>
        <v>480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480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4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Torsdag</v>
      </c>
      <c r="D17" s="92" t="str">
        <f t="shared" si="1"/>
        <v/>
      </c>
      <c r="E17" s="219" t="str">
        <f t="shared" si="5"/>
        <v/>
      </c>
      <c r="F17" s="97"/>
      <c r="G17" s="93"/>
      <c r="H17" s="136"/>
      <c r="I17" s="131"/>
      <c r="J17" s="162" t="str">
        <f t="shared" si="6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2"/>
        <v/>
      </c>
      <c r="V17" s="83" t="str">
        <f t="shared" si="3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Kalender!DH25</f>
        <v>45610</v>
      </c>
      <c r="AI17" s="62">
        <f>IF(Kalender!BA25&lt;&gt;"","x",0)</f>
        <v>0</v>
      </c>
      <c r="AJ17" s="62">
        <f>IF(Kalender!BB25&lt;&gt;"","x",0)</f>
        <v>0</v>
      </c>
      <c r="AK17" s="62">
        <f>Kalender!BC25</f>
        <v>0</v>
      </c>
      <c r="AL17" s="30">
        <f>IF(E17="1",0,IF(WEEKDAY(AH17)=2,Kalender!$T$4,IF(WEEKDAY(AH17)=3,Kalender!$T$5,IF(WEEKDAY(AH17)=4,Kalender!$T$6,IF(WEEKDAY(AH17)=5,Kalender!$T$7,IF(WEEKDAY(AH17)=6,Kalender!$T$8,0))))))</f>
        <v>30</v>
      </c>
      <c r="AM17" s="30">
        <f t="shared" si="7"/>
        <v>480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480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4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Fredag</v>
      </c>
      <c r="D18" s="92" t="str">
        <f t="shared" si="1"/>
        <v/>
      </c>
      <c r="E18" s="219" t="str">
        <f t="shared" si="5"/>
        <v/>
      </c>
      <c r="F18" s="97"/>
      <c r="G18" s="93"/>
      <c r="H18" s="136"/>
      <c r="I18" s="131"/>
      <c r="J18" s="162" t="str">
        <f t="shared" si="6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2"/>
        <v/>
      </c>
      <c r="V18" s="83" t="str">
        <f t="shared" si="3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Kalender!DH26</f>
        <v>45611</v>
      </c>
      <c r="AI18" s="62">
        <f>IF(Kalender!BA26&lt;&gt;"","x",0)</f>
        <v>0</v>
      </c>
      <c r="AJ18" s="62">
        <f>IF(Kalender!BB26&lt;&gt;"","x",0)</f>
        <v>0</v>
      </c>
      <c r="AK18" s="62">
        <f>Kalender!BC26</f>
        <v>0</v>
      </c>
      <c r="AL18" s="30">
        <f>IF(E18="1",0,IF(WEEKDAY(AH18)=2,Kalender!$T$4,IF(WEEKDAY(AH18)=3,Kalender!$T$5,IF(WEEKDAY(AH18)=4,Kalender!$T$6,IF(WEEKDAY(AH18)=5,Kalender!$T$7,IF(WEEKDAY(AH18)=6,Kalender!$T$8,0))))))</f>
        <v>30</v>
      </c>
      <c r="AM18" s="30">
        <f t="shared" si="7"/>
        <v>480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480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4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Lördag</v>
      </c>
      <c r="D19" s="92" t="str">
        <f t="shared" si="1"/>
        <v/>
      </c>
      <c r="E19" s="219" t="str">
        <f t="shared" si="5"/>
        <v>lö</v>
      </c>
      <c r="F19" s="97"/>
      <c r="G19" s="93"/>
      <c r="H19" s="136"/>
      <c r="I19" s="131"/>
      <c r="J19" s="162" t="str">
        <f t="shared" si="6"/>
        <v/>
      </c>
      <c r="K19" s="166"/>
      <c r="L19" s="167"/>
      <c r="M19" s="100" t="str">
        <f t="shared" si="36"/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 t="shared" si="2"/>
        <v/>
      </c>
      <c r="V19" s="83" t="str">
        <f t="shared" si="3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Kalender!DH27</f>
        <v>45612</v>
      </c>
      <c r="AI19" s="62">
        <f>IF(Kalender!BA27&lt;&gt;"","x",0)</f>
        <v>0</v>
      </c>
      <c r="AJ19" s="62">
        <f>IF(Kalender!BB27&lt;&gt;"","x",0)</f>
        <v>0</v>
      </c>
      <c r="AK19" s="62">
        <f>Kalender!BC27</f>
        <v>0</v>
      </c>
      <c r="AL19" s="30">
        <f>IF(E19="1",0,IF(WEEKDAY(AH19)=2,Kalender!$T$4,IF(WEEKDAY(AH19)=3,Kalender!$T$5,IF(WEEKDAY(AH19)=4,Kalender!$T$6,IF(WEEKDAY(AH19)=5,Kalender!$T$7,IF(WEEKDAY(AH19)=6,Kalender!$T$8,0))))))</f>
        <v>0</v>
      </c>
      <c r="AM19" s="30">
        <f t="shared" si="7"/>
        <v>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4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Söndag</v>
      </c>
      <c r="D20" s="92" t="str">
        <f t="shared" si="1"/>
        <v>n</v>
      </c>
      <c r="E20" s="219" t="str">
        <f t="shared" si="5"/>
        <v>sö</v>
      </c>
      <c r="F20" s="97"/>
      <c r="G20" s="93"/>
      <c r="H20" s="136"/>
      <c r="I20" s="131"/>
      <c r="J20" s="162" t="str">
        <f t="shared" si="6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2"/>
        <v/>
      </c>
      <c r="V20" s="83" t="str">
        <f t="shared" si="3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Kalender!DH28</f>
        <v>45613</v>
      </c>
      <c r="AI20" s="62">
        <f>IF(Kalender!BA28&lt;&gt;"","x",0)</f>
        <v>0</v>
      </c>
      <c r="AJ20" s="62">
        <f>IF(Kalender!BB28&lt;&gt;"","x",0)</f>
        <v>0</v>
      </c>
      <c r="AK20" s="62">
        <f>Kalender!BC28</f>
        <v>0</v>
      </c>
      <c r="AL20" s="30">
        <f>IF(E20="1",0,IF(WEEKDAY(AH20)=2,Kalender!$T$4,IF(WEEKDAY(AH20)=3,Kalender!$T$5,IF(WEEKDAY(AH20)=4,Kalender!$T$6,IF(WEEKDAY(AH20)=5,Kalender!$T$7,IF(WEEKDAY(AH20)=6,Kalender!$T$8,0))))))</f>
        <v>0</v>
      </c>
      <c r="AM20" s="30">
        <f t="shared" si="7"/>
        <v>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4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Måndag</v>
      </c>
      <c r="D21" s="92" t="str">
        <f t="shared" si="1"/>
        <v/>
      </c>
      <c r="E21" s="219" t="str">
        <f t="shared" si="5"/>
        <v/>
      </c>
      <c r="F21" s="97"/>
      <c r="G21" s="93"/>
      <c r="H21" s="136"/>
      <c r="I21" s="131"/>
      <c r="J21" s="162" t="str">
        <f t="shared" si="6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2"/>
        <v/>
      </c>
      <c r="V21" s="83" t="str">
        <f t="shared" si="3"/>
        <v/>
      </c>
      <c r="W21" s="11"/>
      <c r="X21" s="11"/>
      <c r="Y21" s="11"/>
      <c r="Z21" s="94"/>
      <c r="AH21" s="15">
        <f>Kalender!DH29</f>
        <v>45614</v>
      </c>
      <c r="AI21" s="62">
        <f>IF(Kalender!BA29&lt;&gt;"","x",0)</f>
        <v>0</v>
      </c>
      <c r="AJ21" s="62">
        <f>IF(Kalender!BB29&lt;&gt;"","x",0)</f>
        <v>0</v>
      </c>
      <c r="AK21" s="62">
        <f>Kalender!BC29</f>
        <v>0</v>
      </c>
      <c r="AL21" s="30">
        <f>IF(E21="1",0,IF(WEEKDAY(AH21)=2,Kalender!$T$4,IF(WEEKDAY(AH21)=3,Kalender!$T$5,IF(WEEKDAY(AH21)=4,Kalender!$T$6,IF(WEEKDAY(AH21)=5,Kalender!$T$7,IF(WEEKDAY(AH21)=6,Kalender!$T$8,0))))))</f>
        <v>30</v>
      </c>
      <c r="AM21" s="30">
        <f t="shared" si="7"/>
        <v>480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480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4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Tisdag</v>
      </c>
      <c r="D22" s="92" t="str">
        <f t="shared" si="1"/>
        <v/>
      </c>
      <c r="E22" s="219" t="str">
        <f t="shared" si="5"/>
        <v/>
      </c>
      <c r="F22" s="97"/>
      <c r="G22" s="93"/>
      <c r="H22" s="136"/>
      <c r="I22" s="131"/>
      <c r="J22" s="162" t="str">
        <f t="shared" si="6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2"/>
        <v/>
      </c>
      <c r="V22" s="83" t="str">
        <f t="shared" si="3"/>
        <v/>
      </c>
      <c r="W22" s="11"/>
      <c r="X22" s="11"/>
      <c r="Y22" s="11"/>
      <c r="Z22" s="94"/>
      <c r="AA22" s="63"/>
      <c r="AB22" s="256" t="s">
        <v>143</v>
      </c>
      <c r="AC22" s="257"/>
      <c r="AD22" s="257"/>
      <c r="AE22" s="258"/>
      <c r="AF22" s="63"/>
      <c r="AG22" s="16"/>
      <c r="AH22" s="15">
        <f>Kalender!DH30</f>
        <v>45615</v>
      </c>
      <c r="AI22" s="62">
        <f>IF(Kalender!BA30&lt;&gt;"","x",0)</f>
        <v>0</v>
      </c>
      <c r="AJ22" s="62">
        <f>IF(Kalender!BB30&lt;&gt;"","x",0)</f>
        <v>0</v>
      </c>
      <c r="AK22" s="62">
        <f>Kalender!BC30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7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4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Onsdag</v>
      </c>
      <c r="D23" s="92" t="str">
        <f t="shared" si="1"/>
        <v/>
      </c>
      <c r="E23" s="219" t="str">
        <f t="shared" si="5"/>
        <v/>
      </c>
      <c r="F23" s="97"/>
      <c r="G23" s="93"/>
      <c r="H23" s="136"/>
      <c r="I23" s="131"/>
      <c r="J23" s="162" t="str">
        <f t="shared" si="6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2"/>
        <v/>
      </c>
      <c r="V23" s="83" t="str">
        <f t="shared" si="3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Kalender!DH31</f>
        <v>45616</v>
      </c>
      <c r="AI23" s="62">
        <f>IF(Kalender!BA31&lt;&gt;"","x",0)</f>
        <v>0</v>
      </c>
      <c r="AJ23" s="62">
        <f>IF(Kalender!BB31&lt;&gt;"","x",0)</f>
        <v>0</v>
      </c>
      <c r="AK23" s="62">
        <f>Kalender!BC31</f>
        <v>0</v>
      </c>
      <c r="AL23" s="30">
        <f>IF(E23="1",0,IF(WEEKDAY(AH23)=2,Kalender!$T$4,IF(WEEKDAY(AH23)=3,Kalender!$T$5,IF(WEEKDAY(AH23)=4,Kalender!$T$6,IF(WEEKDAY(AH23)=5,Kalender!$T$7,IF(WEEKDAY(AH23)=6,Kalender!$T$8,0))))))</f>
        <v>30</v>
      </c>
      <c r="AM23" s="30">
        <f t="shared" si="7"/>
        <v>480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480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4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Torsdag</v>
      </c>
      <c r="D24" s="71" t="str">
        <f t="shared" si="1"/>
        <v/>
      </c>
      <c r="E24" s="219" t="str">
        <f t="shared" si="5"/>
        <v/>
      </c>
      <c r="F24" s="98"/>
      <c r="G24" s="67"/>
      <c r="H24" s="137"/>
      <c r="I24" s="132"/>
      <c r="J24" s="162" t="str">
        <f t="shared" si="6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2"/>
        <v/>
      </c>
      <c r="V24" s="83" t="str">
        <f t="shared" si="3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Kalender!DH32</f>
        <v>45617</v>
      </c>
      <c r="AI24" s="62">
        <f>IF(Kalender!BA32&lt;&gt;"","x",0)</f>
        <v>0</v>
      </c>
      <c r="AJ24" s="62">
        <f>IF(Kalender!BB32&lt;&gt;"","x",0)</f>
        <v>0</v>
      </c>
      <c r="AK24" s="62">
        <f>Kalender!BC32</f>
        <v>0</v>
      </c>
      <c r="AL24" s="30">
        <f>IF(E24="1",0,IF(WEEKDAY(AH24)=2,Kalender!$T$4,IF(WEEKDAY(AH24)=3,Kalender!$T$5,IF(WEEKDAY(AH24)=4,Kalender!$T$6,IF(WEEKDAY(AH24)=5,Kalender!$T$7,IF(WEEKDAY(AH24)=6,Kalender!$T$8,0))))))</f>
        <v>30</v>
      </c>
      <c r="AM24" s="30">
        <f t="shared" si="7"/>
        <v>480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480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4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Fredag</v>
      </c>
      <c r="D25" s="92" t="str">
        <f t="shared" si="1"/>
        <v/>
      </c>
      <c r="E25" s="219" t="str">
        <f t="shared" si="5"/>
        <v/>
      </c>
      <c r="F25" s="97"/>
      <c r="G25" s="93"/>
      <c r="H25" s="136"/>
      <c r="I25" s="131"/>
      <c r="J25" s="162" t="str">
        <f t="shared" si="6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2"/>
        <v/>
      </c>
      <c r="V25" s="83" t="str">
        <f t="shared" si="3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Kalender!DH33</f>
        <v>45618</v>
      </c>
      <c r="AI25" s="62">
        <f>IF(Kalender!BA33&lt;&gt;"","x",0)</f>
        <v>0</v>
      </c>
      <c r="AJ25" s="62">
        <f>IF(Kalender!BB33&lt;&gt;"","x",0)</f>
        <v>0</v>
      </c>
      <c r="AK25" s="62">
        <f>Kalender!BC33</f>
        <v>0</v>
      </c>
      <c r="AL25" s="30">
        <f>IF(E25="1",0,IF(WEEKDAY(AH25)=2,Kalender!$T$4,IF(WEEKDAY(AH25)=3,Kalender!$T$5,IF(WEEKDAY(AH25)=4,Kalender!$T$6,IF(WEEKDAY(AH25)=5,Kalender!$T$7,IF(WEEKDAY(AH25)=6,Kalender!$T$8,0))))))</f>
        <v>30</v>
      </c>
      <c r="AM25" s="30">
        <f t="shared" si="7"/>
        <v>480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480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4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Lördag</v>
      </c>
      <c r="D26" s="71" t="str">
        <f t="shared" si="1"/>
        <v/>
      </c>
      <c r="E26" s="219" t="str">
        <f t="shared" si="5"/>
        <v>lö</v>
      </c>
      <c r="F26" s="98"/>
      <c r="G26" s="67"/>
      <c r="H26" s="137"/>
      <c r="I26" s="132"/>
      <c r="J26" s="162" t="str">
        <f t="shared" si="6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2"/>
        <v/>
      </c>
      <c r="V26" s="83" t="str">
        <f t="shared" si="3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Kalender!DH34</f>
        <v>45619</v>
      </c>
      <c r="AI26" s="62">
        <f>IF(Kalender!BA34&lt;&gt;"","x",0)</f>
        <v>0</v>
      </c>
      <c r="AJ26" s="62">
        <f>IF(Kalender!BB34&lt;&gt;"","x",0)</f>
        <v>0</v>
      </c>
      <c r="AK26" s="62">
        <f>Kalender!BC34</f>
        <v>0</v>
      </c>
      <c r="AL26" s="30">
        <f>IF(E26="1",0,IF(WEEKDAY(AH26)=2,Kalender!$T$4,IF(WEEKDAY(AH26)=3,Kalender!$T$5,IF(WEEKDAY(AH26)=4,Kalender!$T$6,IF(WEEKDAY(AH26)=5,Kalender!$T$7,IF(WEEKDAY(AH26)=6,Kalender!$T$8,0))))))</f>
        <v>0</v>
      </c>
      <c r="AM26" s="30">
        <f t="shared" si="7"/>
        <v>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4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Söndag</v>
      </c>
      <c r="D27" s="92" t="str">
        <f t="shared" si="1"/>
        <v>n</v>
      </c>
      <c r="E27" s="219" t="str">
        <f t="shared" si="5"/>
        <v>sö</v>
      </c>
      <c r="F27" s="97"/>
      <c r="G27" s="93"/>
      <c r="H27" s="136"/>
      <c r="I27" s="131"/>
      <c r="J27" s="162" t="str">
        <f t="shared" si="6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2"/>
        <v/>
      </c>
      <c r="V27" s="83" t="str">
        <f t="shared" si="3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Kalender!DH35</f>
        <v>45620</v>
      </c>
      <c r="AI27" s="62">
        <f>IF(Kalender!BA35&lt;&gt;"","x",0)</f>
        <v>0</v>
      </c>
      <c r="AJ27" s="62">
        <f>IF(Kalender!BB35&lt;&gt;"","x",0)</f>
        <v>0</v>
      </c>
      <c r="AK27" s="62">
        <f>Kalender!BC35</f>
        <v>0</v>
      </c>
      <c r="AL27" s="30">
        <f>IF(E27="1",0,IF(WEEKDAY(AH27)=2,Kalender!$T$4,IF(WEEKDAY(AH27)=3,Kalender!$T$5,IF(WEEKDAY(AH27)=4,Kalender!$T$6,IF(WEEKDAY(AH27)=5,Kalender!$T$7,IF(WEEKDAY(AH27)=6,Kalender!$T$8,0))))))</f>
        <v>0</v>
      </c>
      <c r="AM27" s="30">
        <f t="shared" si="7"/>
        <v>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4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Måndag</v>
      </c>
      <c r="D28" s="71" t="str">
        <f t="shared" si="1"/>
        <v/>
      </c>
      <c r="E28" s="219" t="str">
        <f t="shared" si="5"/>
        <v/>
      </c>
      <c r="F28" s="98"/>
      <c r="G28" s="67"/>
      <c r="H28" s="137"/>
      <c r="I28" s="132"/>
      <c r="J28" s="162" t="str">
        <f t="shared" si="6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2"/>
        <v/>
      </c>
      <c r="V28" s="83" t="str">
        <f t="shared" si="3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Kalender!DH36</f>
        <v>45621</v>
      </c>
      <c r="AI28" s="62">
        <f>IF(Kalender!BA36&lt;&gt;"","x",0)</f>
        <v>0</v>
      </c>
      <c r="AJ28" s="62">
        <f>IF(Kalender!BB36&lt;&gt;"","x",0)</f>
        <v>0</v>
      </c>
      <c r="AK28" s="62">
        <f>Kalender!BC36</f>
        <v>0</v>
      </c>
      <c r="AL28" s="30">
        <f>IF(E28="1",0,IF(WEEKDAY(AH28)=2,Kalender!$T$4,IF(WEEKDAY(AH28)=3,Kalender!$T$5,IF(WEEKDAY(AH28)=4,Kalender!$T$6,IF(WEEKDAY(AH28)=5,Kalender!$T$7,IF(WEEKDAY(AH28)=6,Kalender!$T$8,0))))))</f>
        <v>30</v>
      </c>
      <c r="AM28" s="30">
        <f t="shared" si="7"/>
        <v>480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480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4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Tisdag</v>
      </c>
      <c r="D29" s="92" t="str">
        <f t="shared" si="1"/>
        <v/>
      </c>
      <c r="E29" s="219" t="str">
        <f t="shared" si="5"/>
        <v/>
      </c>
      <c r="F29" s="97"/>
      <c r="G29" s="93"/>
      <c r="H29" s="136"/>
      <c r="I29" s="131"/>
      <c r="J29" s="162" t="str">
        <f t="shared" si="6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2"/>
        <v/>
      </c>
      <c r="V29" s="83" t="str">
        <f t="shared" si="3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Kalender!DH37</f>
        <v>45622</v>
      </c>
      <c r="AI29" s="62">
        <f>IF(Kalender!BA37&lt;&gt;"","x",0)</f>
        <v>0</v>
      </c>
      <c r="AJ29" s="62">
        <f>IF(Kalender!BB37&lt;&gt;"","x",0)</f>
        <v>0</v>
      </c>
      <c r="AK29" s="62">
        <f>Kalender!BC37</f>
        <v>0</v>
      </c>
      <c r="AL29" s="30">
        <f>IF(E29="1",0,IF(WEEKDAY(AH29)=2,Kalender!$T$4,IF(WEEKDAY(AH29)=3,Kalender!$T$5,IF(WEEKDAY(AH29)=4,Kalender!$T$6,IF(WEEKDAY(AH29)=5,Kalender!$T$7,IF(WEEKDAY(AH29)=6,Kalender!$T$8,0))))))</f>
        <v>30</v>
      </c>
      <c r="AM29" s="30">
        <f t="shared" si="7"/>
        <v>480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4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Onsdag</v>
      </c>
      <c r="D30" s="71" t="str">
        <f t="shared" si="1"/>
        <v/>
      </c>
      <c r="E30" s="219" t="str">
        <f t="shared" si="5"/>
        <v/>
      </c>
      <c r="F30" s="98"/>
      <c r="G30" s="67"/>
      <c r="H30" s="137"/>
      <c r="I30" s="132"/>
      <c r="J30" s="162" t="str">
        <f t="shared" si="6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2"/>
        <v/>
      </c>
      <c r="V30" s="83" t="str">
        <f t="shared" si="3"/>
        <v/>
      </c>
      <c r="W30" s="11"/>
      <c r="X30" s="11"/>
      <c r="Y30" s="11"/>
      <c r="Z30" s="73"/>
      <c r="AH30" s="15">
        <f>Kalender!DH38</f>
        <v>45623</v>
      </c>
      <c r="AI30" s="62">
        <f>IF(Kalender!BA38&lt;&gt;"","x",0)</f>
        <v>0</v>
      </c>
      <c r="AJ30" s="62">
        <f>IF(Kalender!BB38&lt;&gt;"","x",0)</f>
        <v>0</v>
      </c>
      <c r="AK30" s="62">
        <f>Kalender!BC38</f>
        <v>0</v>
      </c>
      <c r="AL30" s="30">
        <f>IF(E30="1",0,IF(WEEKDAY(AH30)=2,Kalender!$T$4,IF(WEEKDAY(AH30)=3,Kalender!$T$5,IF(WEEKDAY(AH30)=4,Kalender!$T$6,IF(WEEKDAY(AH30)=5,Kalender!$T$7,IF(WEEKDAY(AH30)=6,Kalender!$T$8,0))))))</f>
        <v>30</v>
      </c>
      <c r="AM30" s="30">
        <f t="shared" si="7"/>
        <v>480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480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4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Torsdag</v>
      </c>
      <c r="D31" s="92" t="str">
        <f t="shared" si="1"/>
        <v/>
      </c>
      <c r="E31" s="219" t="str">
        <f t="shared" si="5"/>
        <v/>
      </c>
      <c r="F31" s="97"/>
      <c r="G31" s="93"/>
      <c r="H31" s="136"/>
      <c r="I31" s="131"/>
      <c r="J31" s="162" t="str">
        <f t="shared" si="6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2"/>
        <v/>
      </c>
      <c r="V31" s="83" t="str">
        <f t="shared" si="3"/>
        <v/>
      </c>
      <c r="W31" s="11"/>
      <c r="X31" s="11"/>
      <c r="Y31" s="11"/>
      <c r="Z31" s="94"/>
      <c r="AB31" s="250" t="s">
        <v>133</v>
      </c>
      <c r="AC31" s="251"/>
      <c r="AD31" s="251"/>
      <c r="AE31" s="251"/>
      <c r="AH31" s="15">
        <f>Kalender!DH39</f>
        <v>45624</v>
      </c>
      <c r="AI31" s="62">
        <f>IF(Kalender!BA39&lt;&gt;"","x",0)</f>
        <v>0</v>
      </c>
      <c r="AJ31" s="62">
        <f>IF(Kalender!BB39&lt;&gt;"","x",0)</f>
        <v>0</v>
      </c>
      <c r="AK31" s="62">
        <f>Kalender!BC39</f>
        <v>0</v>
      </c>
      <c r="AL31" s="30">
        <f>IF(E31="1",0,IF(WEEKDAY(AH31)=2,Kalender!$T$4,IF(WEEKDAY(AH31)=3,Kalender!$T$5,IF(WEEKDAY(AH31)=4,Kalender!$T$6,IF(WEEKDAY(AH31)=5,Kalender!$T$7,IF(WEEKDAY(AH31)=6,Kalender!$T$8,0))))))</f>
        <v>30</v>
      </c>
      <c r="AM31" s="30">
        <f t="shared" si="7"/>
        <v>480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480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4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Fredag</v>
      </c>
      <c r="D32" s="71" t="str">
        <f t="shared" si="1"/>
        <v/>
      </c>
      <c r="E32" s="219" t="str">
        <f t="shared" si="5"/>
        <v/>
      </c>
      <c r="F32" s="98"/>
      <c r="G32" s="67"/>
      <c r="H32" s="137"/>
      <c r="I32" s="132"/>
      <c r="J32" s="162" t="str">
        <f t="shared" si="6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2"/>
        <v/>
      </c>
      <c r="V32" s="83" t="str">
        <f t="shared" si="3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Kalender!DH40</f>
        <v>45625</v>
      </c>
      <c r="AI32" s="62">
        <f>IF(Kalender!BA40&lt;&gt;"","x",0)</f>
        <v>0</v>
      </c>
      <c r="AJ32" s="62">
        <f>IF(Kalender!BB40&lt;&gt;"","x",0)</f>
        <v>0</v>
      </c>
      <c r="AK32" s="62">
        <f>Kalender!BC40</f>
        <v>0</v>
      </c>
      <c r="AL32" s="30">
        <f>IF(E32="1",0,IF(WEEKDAY(AH32)=2,Kalender!$T$4,IF(WEEKDAY(AH32)=3,Kalender!$T$5,IF(WEEKDAY(AH32)=4,Kalender!$T$6,IF(WEEKDAY(AH32)=5,Kalender!$T$7,IF(WEEKDAY(AH32)=6,Kalender!$T$8,0))))))</f>
        <v>30</v>
      </c>
      <c r="AM32" s="30">
        <f t="shared" si="7"/>
        <v>480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480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4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thickBot="1" x14ac:dyDescent="0.25">
      <c r="B33" s="116">
        <v>30</v>
      </c>
      <c r="C33" s="117" t="str">
        <f t="shared" si="0"/>
        <v>Lördag</v>
      </c>
      <c r="D33" s="118" t="str">
        <f t="shared" si="1"/>
        <v/>
      </c>
      <c r="E33" s="220" t="str">
        <f t="shared" si="5"/>
        <v>lö</v>
      </c>
      <c r="F33" s="119"/>
      <c r="G33" s="120"/>
      <c r="H33" s="140"/>
      <c r="I33" s="141"/>
      <c r="J33" s="209" t="str">
        <f t="shared" si="6"/>
        <v/>
      </c>
      <c r="K33" s="170"/>
      <c r="L33" s="171"/>
      <c r="M33" s="113" t="str">
        <f t="shared" si="36"/>
        <v/>
      </c>
      <c r="N33" s="112" t="str">
        <f t="shared" si="37"/>
        <v/>
      </c>
      <c r="O33" s="178"/>
      <c r="P33" s="111"/>
      <c r="Q33" s="185"/>
      <c r="R33" s="191"/>
      <c r="S33" s="192"/>
      <c r="T33" s="193"/>
      <c r="U33" s="113" t="str">
        <f t="shared" si="2"/>
        <v/>
      </c>
      <c r="V33" s="112" t="str">
        <f t="shared" si="3"/>
        <v/>
      </c>
      <c r="W33" s="102"/>
      <c r="X33" s="102"/>
      <c r="Y33" s="102"/>
      <c r="Z33" s="121"/>
      <c r="AH33" s="15">
        <f>Kalender!DH41</f>
        <v>45626</v>
      </c>
      <c r="AI33" s="62">
        <f>IF(Kalender!BA41&lt;&gt;"","x",0)</f>
        <v>0</v>
      </c>
      <c r="AJ33" s="62">
        <f>IF(Kalender!BB41&lt;&gt;"","x",0)</f>
        <v>0</v>
      </c>
      <c r="AK33" s="62">
        <f>Kalender!BC41</f>
        <v>0</v>
      </c>
      <c r="AL33" s="30">
        <f>IF(E33="1",0,IF(WEEKDAY(AH33)=2,Kalender!$T$4,IF(WEEKDAY(AH33)=3,Kalender!$T$5,IF(WEEKDAY(AH33)=4,Kalender!$T$6,IF(WEEKDAY(AH33)=5,Kalender!$T$7,IF(WEEKDAY(AH33)=6,Kalender!$T$8,0))))))</f>
        <v>0</v>
      </c>
      <c r="AM33" s="30">
        <f t="shared" si="7"/>
        <v>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4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x14ac:dyDescent="0.2">
      <c r="B34" s="66"/>
      <c r="C34" s="4"/>
      <c r="D34" s="71"/>
      <c r="E34" s="104"/>
      <c r="F34" s="68"/>
      <c r="G34" s="68"/>
      <c r="H34" s="69"/>
      <c r="I34" s="69"/>
      <c r="J34" s="172"/>
      <c r="K34" s="173"/>
      <c r="L34" s="173"/>
      <c r="M34" s="105" t="str">
        <f t="shared" si="36"/>
        <v/>
      </c>
      <c r="N34" s="70" t="str">
        <f t="shared" si="37"/>
        <v/>
      </c>
      <c r="O34" s="110"/>
      <c r="P34" s="110"/>
      <c r="Q34" s="128" t="str">
        <f>IF(O34="",IF(P34="","",TRUNC(AX34/60)),TRUNC(AX34/60))</f>
        <v/>
      </c>
      <c r="R34" s="70" t="str">
        <f>IF(Q34="","",IF(Q34=0,AX34-60*Q34,ABS(AX34-Q34*60)))</f>
        <v/>
      </c>
      <c r="S34" s="105" t="str">
        <f>IF(O34="",IF(R34="","",TRUNC(AY34/60)),TRUNC(AY34/60))</f>
        <v/>
      </c>
      <c r="T34" s="70" t="str">
        <f>IF(S34="","",IF(S34=0,AY34-60*S34,ABS(AY34-S34*60)))</f>
        <v/>
      </c>
      <c r="U34" s="105"/>
      <c r="V34" s="70"/>
      <c r="W34" s="106"/>
      <c r="X34" s="106"/>
      <c r="Y34" s="106"/>
      <c r="Z34" s="149"/>
      <c r="AH34" s="15"/>
      <c r="AI34" s="62"/>
      <c r="AJ34" s="62"/>
      <c r="AK34" s="62"/>
      <c r="AL34" s="62"/>
      <c r="AM34" s="62"/>
      <c r="AN34" s="62"/>
      <c r="AO34" s="62"/>
      <c r="AP34" s="62"/>
      <c r="AQ34" s="62"/>
      <c r="AR34" t="str">
        <f>IF(AQ34="","",IF(AK34=0,"",((H34*60+I34)-(F34*60+G34))-AM34))</f>
        <v/>
      </c>
      <c r="AU34">
        <f t="shared" si="10"/>
        <v>0</v>
      </c>
      <c r="AV34">
        <f>IF(BB34=1,0,IF(BC34=1,-AM34,IF(H34="",AU34,IF(AS34&lt;&gt;"",AS34-(J34-AL34)+AT34,IF(AR34&lt;&gt;"",AR34+AP34-(J34-AL34)+AT34,AP34+AQ34-(J34-AL34)+AT34)))))</f>
        <v>0</v>
      </c>
      <c r="BA34" t="str">
        <f t="shared" si="16"/>
        <v/>
      </c>
      <c r="BB34" s="12"/>
      <c r="BC34" s="12"/>
      <c r="BD34" s="12"/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SUM(AM4:AM33)</f>
        <v>9600</v>
      </c>
      <c r="AT35">
        <f>SUM(AT4:AT34)</f>
        <v>0</v>
      </c>
      <c r="AV35">
        <f t="shared" ref="AV35:BE35" si="38">SUM(AV4:AV33)</f>
        <v>0</v>
      </c>
      <c r="AW35">
        <f t="shared" si="38"/>
        <v>0</v>
      </c>
      <c r="AX35">
        <f t="shared" si="38"/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SUM(Jan:Nov!AZ35)</f>
        <v>0</v>
      </c>
      <c r="AW37">
        <f>BD35</f>
        <v>0</v>
      </c>
    </row>
    <row r="39" spans="2:73" x14ac:dyDescent="0.2">
      <c r="AH39">
        <f>SUM(Jan:Nov!AW35)</f>
        <v>0</v>
      </c>
    </row>
    <row r="41" spans="2:73" x14ac:dyDescent="0.2">
      <c r="AH41">
        <f>SUM(Jan:Nov!AW37)</f>
        <v>0</v>
      </c>
    </row>
  </sheetData>
  <sheetProtection algorithmName="SHA-512" hashValue="dr3ax58tIEfeWBXynG38NVmu79zNneyoI0QnSohJKEflCxoqMxbQJgjW4WGnurQ7ODeYvFsMQWvZjwvNJDmT4Q==" saltValue="opcw8UGnV0nHn69fad1gQA==" spinCount="100000" sheet="1" selectLockedCells="1"/>
  <mergeCells count="14">
    <mergeCell ref="AB22:AE22"/>
    <mergeCell ref="AB3:AE3"/>
    <mergeCell ref="AB31:AE31"/>
    <mergeCell ref="T1:Y1"/>
    <mergeCell ref="Q2:R2"/>
    <mergeCell ref="S2:T2"/>
    <mergeCell ref="U2:V2"/>
    <mergeCell ref="W2:Y2"/>
    <mergeCell ref="M1:S1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U41"/>
  <sheetViews>
    <sheetView showRowColHeaders="0" zoomScaleNormal="100" workbookViewId="0">
      <selection activeCell="F4" sqref="F4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5" width="4.42578125" style="4" customWidth="1"/>
    <col min="16" max="16" width="4.5703125" style="4" customWidth="1"/>
    <col min="17" max="20" width="3.42578125" style="4" customWidth="1"/>
    <col min="21" max="22" width="4.42578125" style="4" customWidth="1"/>
    <col min="23" max="25" width="2.5703125" style="4" customWidth="1"/>
    <col min="26" max="26" width="12.42578125" style="4" customWidth="1"/>
    <col min="27" max="27" width="1.42578125" style="4" customWidth="1"/>
    <col min="28" max="28" width="0.85546875" style="4" customWidth="1"/>
    <col min="29" max="30" width="4.5703125" style="4" customWidth="1"/>
    <col min="31" max="31" width="9.140625" style="4" customWidth="1"/>
    <col min="32" max="32" width="8.5703125" style="4" customWidth="1"/>
    <col min="33" max="33" width="9.42578125" hidden="1" customWidth="1"/>
    <col min="34" max="34" width="8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45627</v>
      </c>
      <c r="U1" s="235"/>
      <c r="V1" s="235"/>
      <c r="W1" s="235"/>
      <c r="X1" s="235"/>
      <c r="Y1" s="235"/>
      <c r="Z1" s="65">
        <f>AH4</f>
        <v>45627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45627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4" si="0">IF(WEEKDAY(AH4)=2,"Måndag",IF(WEEKDAY(AH4)=3,"Tisdag",IF(WEEKDAY(AH4)=4,"Onsdag",IF(WEEKDAY(AH4)=5,"Torsdag",IF(WEEKDAY(AH4)=6,"Fredag",IF(WEEKDAY(AH4)=7,"Lördag","Söndag"))))))</f>
        <v>Söndag</v>
      </c>
      <c r="D4" s="87" t="str">
        <f t="shared" ref="D4:D34" si="1">IF(C4="söndag","n",IF(AI4&lt;&gt;0,"n",""))</f>
        <v>n</v>
      </c>
      <c r="E4" s="218" t="str">
        <f>IF(WEEKDAY(AH4)=1,"sö",IF(WEEKDAY(AH4)=7,"lö",IF(AI4&lt;&gt;0,"1",IF(AJ4&lt;&gt;0,"1",IF(AK4&lt;&gt;0,"k","")))))</f>
        <v>sö</v>
      </c>
      <c r="F4" s="95"/>
      <c r="G4" s="88"/>
      <c r="H4" s="134"/>
      <c r="I4" s="129"/>
      <c r="J4" s="162" t="str">
        <f t="shared" ref="J4:J33" si="2"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4" si="3">IF(H4="",IF(BC4=0,"",TRUNC(AZ4/60)),TRUNC(AZ4/60))</f>
        <v/>
      </c>
      <c r="V4" s="145" t="str">
        <f t="shared" ref="V4:V34" si="4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Kalender!DM12</f>
        <v>45627</v>
      </c>
      <c r="AI4" s="62">
        <f>IF(Kalender!BF12&lt;&gt;"","x",0)</f>
        <v>0</v>
      </c>
      <c r="AJ4" s="62">
        <f>IF(Kalender!BG12&lt;&gt;"","x",0)</f>
        <v>0</v>
      </c>
      <c r="AK4" s="62">
        <f>Kalender!BH12</f>
        <v>0</v>
      </c>
      <c r="AL4" s="30">
        <f>IF(E4="1",0,IF(WEEKDAY(AH4)=2,Kalender!$T$4,IF(WEEKDAY(AH4)=3,Kalender!$T$5,IF(WEEKDAY(AH4)=4,Kalender!$T$6,IF(WEEKDAY(AH4)=5,Kalender!$T$7,IF(WEEKDAY(AH4)=6,Kalender!$T$8,0))))))</f>
        <v>0</v>
      </c>
      <c r="AM4" s="30">
        <f>IF(E4="1",0,AN4+AO4)</f>
        <v>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4" si="5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Måndag</v>
      </c>
      <c r="D5" s="81" t="str">
        <f t="shared" si="1"/>
        <v/>
      </c>
      <c r="E5" s="219" t="str">
        <f t="shared" ref="E5:E34" si="6">IF(WEEKDAY(AH5)=1,"sö",IF(WEEKDAY(AH5)=7,"lö",IF(AI5&lt;&gt;0,"1",IF(AJ5&lt;&gt;0,"1",IF(AK5&lt;&gt;0,"k","")))))</f>
        <v/>
      </c>
      <c r="F5" s="96"/>
      <c r="G5" s="82"/>
      <c r="H5" s="135"/>
      <c r="I5" s="130"/>
      <c r="J5" s="165" t="str">
        <f t="shared" si="2"/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3"/>
        <v/>
      </c>
      <c r="V5" s="83" t="str">
        <f t="shared" si="4"/>
        <v/>
      </c>
      <c r="W5" s="11"/>
      <c r="X5" s="11"/>
      <c r="Y5" s="11"/>
      <c r="Z5" s="84"/>
      <c r="AB5" s="222"/>
      <c r="AC5" s="114">
        <f>TRUNC(AM35/60)</f>
        <v>120</v>
      </c>
      <c r="AD5" s="115">
        <f>IF(AC5=0,AM35-60*AC5,ABS(AM35-AC5*60))</f>
        <v>0</v>
      </c>
      <c r="AE5" s="223"/>
      <c r="AG5" s="12"/>
      <c r="AH5" s="15">
        <f>Kalender!DM13</f>
        <v>45628</v>
      </c>
      <c r="AI5" s="62">
        <f>IF(Kalender!BF13&lt;&gt;"","x",0)</f>
        <v>0</v>
      </c>
      <c r="AJ5" s="62">
        <f>IF(Kalender!BG13&lt;&gt;"","x",0)</f>
        <v>0</v>
      </c>
      <c r="AK5" s="62">
        <f>Kalender!BH13</f>
        <v>0</v>
      </c>
      <c r="AL5" s="30">
        <f>IF(E5="1",0,IF(WEEKDAY(AH5)=2,Kalender!$T$4,IF(WEEKDAY(AH5)=3,Kalender!$T$5,IF(WEEKDAY(AH5)=4,Kalender!$T$6,IF(WEEKDAY(AH5)=5,Kalender!$T$7,IF(WEEKDAY(AH5)=6,Kalender!$T$8,0))))))</f>
        <v>30</v>
      </c>
      <c r="AM5" s="30">
        <f t="shared" ref="AM5:AM34" si="7">IF(E5="1",0,AN5+AO5)</f>
        <v>480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480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4" si="8">IF(AQ5="","",IF(AK5=0,"",((H5*60+I5)-(F5*60+G5))-AM5-J5))</f>
        <v/>
      </c>
      <c r="AS5" t="str">
        <f t="shared" si="5"/>
        <v/>
      </c>
      <c r="AT5">
        <f t="shared" ref="AT5:AT34" si="9">IF(K5+L5=0,0,K5*60+L5)</f>
        <v>0</v>
      </c>
      <c r="AU5">
        <f t="shared" ref="AU5:AU34" si="10">IF(H5=0,IF(AT5=0,0,AT5-AM5),0)</f>
        <v>0</v>
      </c>
      <c r="AV5">
        <f t="shared" ref="AV5:AV34" si="11">IF(BB5=1,0,IF(BC5=1,-AM5,IF(H5="",AU5,IF(AS5&lt;&gt;"",AS5+AT5,IF(AR5&lt;&gt;"",AR5+AT5,AP5+AQ5-(J5-AL5)+AT5)))))</f>
        <v>0</v>
      </c>
      <c r="AW5">
        <f t="shared" ref="AW5:AW34" si="12">O5*60+P5</f>
        <v>0</v>
      </c>
      <c r="AX5">
        <f t="shared" ref="AX5:AX34" si="13">Q5*60+R5</f>
        <v>0</v>
      </c>
      <c r="AY5">
        <f t="shared" ref="AY5:AY34" si="14">S5*60+T5</f>
        <v>0</v>
      </c>
      <c r="AZ5">
        <f t="shared" ref="AZ5:AZ34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4" si="17">IF(W5&lt;&gt;"",1,0)</f>
        <v>0</v>
      </c>
      <c r="BC5" s="12">
        <f t="shared" ref="BC5:BC34" si="18">IF(X5&lt;&gt;"",1,0)</f>
        <v>0</v>
      </c>
      <c r="BD5" s="12">
        <f t="shared" ref="BD5:BD34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Tisdag</v>
      </c>
      <c r="D6" s="92" t="str">
        <f t="shared" si="1"/>
        <v/>
      </c>
      <c r="E6" s="219" t="str">
        <f t="shared" si="6"/>
        <v/>
      </c>
      <c r="F6" s="97"/>
      <c r="G6" s="93"/>
      <c r="H6" s="136"/>
      <c r="I6" s="131"/>
      <c r="J6" s="165" t="str">
        <f t="shared" si="2"/>
        <v/>
      </c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3"/>
        <v/>
      </c>
      <c r="V6" s="83" t="str">
        <f t="shared" si="4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Kalender!DM14</f>
        <v>45629</v>
      </c>
      <c r="AI6" s="62">
        <f>IF(Kalender!BF14&lt;&gt;"","x",0)</f>
        <v>0</v>
      </c>
      <c r="AJ6" s="62">
        <f>IF(Kalender!BG14&lt;&gt;"","x",0)</f>
        <v>0</v>
      </c>
      <c r="AK6" s="62">
        <f>Kalender!BH14</f>
        <v>0</v>
      </c>
      <c r="AL6" s="30">
        <f>IF(E6="1",0,IF(WEEKDAY(AH6)=2,Kalender!$T$4,IF(WEEKDAY(AH6)=3,Kalender!$T$5,IF(WEEKDAY(AH6)=4,Kalender!$T$6,IF(WEEKDAY(AH6)=5,Kalender!$T$7,IF(WEEKDAY(AH6)=6,Kalender!$T$8,0))))))</f>
        <v>30</v>
      </c>
      <c r="AM6" s="30">
        <f t="shared" si="7"/>
        <v>480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480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5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Onsdag</v>
      </c>
      <c r="D7" s="92" t="str">
        <f t="shared" si="1"/>
        <v/>
      </c>
      <c r="E7" s="219" t="str">
        <f t="shared" si="6"/>
        <v/>
      </c>
      <c r="F7" s="97"/>
      <c r="G7" s="93"/>
      <c r="H7" s="136"/>
      <c r="I7" s="131"/>
      <c r="J7" s="165" t="str">
        <f t="shared" si="2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3"/>
        <v/>
      </c>
      <c r="V7" s="83" t="str">
        <f t="shared" si="4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Kalender!DM15</f>
        <v>45630</v>
      </c>
      <c r="AI7" s="62">
        <f>IF(Kalender!BF15&lt;&gt;"","x",0)</f>
        <v>0</v>
      </c>
      <c r="AJ7" s="62">
        <f>IF(Kalender!BG15&lt;&gt;"","x",0)</f>
        <v>0</v>
      </c>
      <c r="AK7" s="62">
        <f>Kalender!BH15</f>
        <v>0</v>
      </c>
      <c r="AL7" s="30">
        <f>IF(E7="1",0,IF(WEEKDAY(AH7)=2,Kalender!$T$4,IF(WEEKDAY(AH7)=3,Kalender!$T$5,IF(WEEKDAY(AH7)=4,Kalender!$T$6,IF(WEEKDAY(AH7)=5,Kalender!$T$7,IF(WEEKDAY(AH7)=6,Kalender!$T$8,0))))))</f>
        <v>30</v>
      </c>
      <c r="AM7" s="30">
        <f t="shared" si="7"/>
        <v>480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480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5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Torsdag</v>
      </c>
      <c r="D8" s="81" t="str">
        <f t="shared" si="1"/>
        <v/>
      </c>
      <c r="E8" s="219" t="str">
        <f t="shared" si="6"/>
        <v/>
      </c>
      <c r="F8" s="96"/>
      <c r="G8" s="82"/>
      <c r="H8" s="135"/>
      <c r="I8" s="130"/>
      <c r="J8" s="165" t="str">
        <f t="shared" si="2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3"/>
        <v/>
      </c>
      <c r="V8" s="83" t="str">
        <f t="shared" si="4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Kalender!DM16</f>
        <v>45631</v>
      </c>
      <c r="AI8" s="62">
        <f>IF(Kalender!BF16&lt;&gt;"","x",0)</f>
        <v>0</v>
      </c>
      <c r="AJ8" s="62">
        <f>IF(Kalender!BG16&lt;&gt;"","x",0)</f>
        <v>0</v>
      </c>
      <c r="AK8" s="62">
        <f>Kalender!BH16</f>
        <v>0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7"/>
        <v>480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5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Fredag</v>
      </c>
      <c r="D9" s="92" t="str">
        <f t="shared" si="1"/>
        <v/>
      </c>
      <c r="E9" s="219" t="str">
        <f t="shared" si="6"/>
        <v/>
      </c>
      <c r="F9" s="97"/>
      <c r="G9" s="93"/>
      <c r="H9" s="136"/>
      <c r="I9" s="131"/>
      <c r="J9" s="165" t="str">
        <f t="shared" si="2"/>
        <v/>
      </c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3"/>
        <v/>
      </c>
      <c r="V9" s="83" t="str">
        <f t="shared" si="4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Kalender!DM17</f>
        <v>45632</v>
      </c>
      <c r="AI9" s="62">
        <f>IF(Kalender!BF17&lt;&gt;"","x",0)</f>
        <v>0</v>
      </c>
      <c r="AJ9" s="62">
        <f>IF(Kalender!BG17&lt;&gt;"","x",0)</f>
        <v>0</v>
      </c>
      <c r="AK9" s="62">
        <f>Kalender!BH17</f>
        <v>0</v>
      </c>
      <c r="AL9" s="30">
        <f>IF(E9="1",0,IF(WEEKDAY(AH9)=2,Kalender!$T$4,IF(WEEKDAY(AH9)=3,Kalender!$T$5,IF(WEEKDAY(AH9)=4,Kalender!$T$6,IF(WEEKDAY(AH9)=5,Kalender!$T$7,IF(WEEKDAY(AH9)=6,Kalender!$T$8,0))))))</f>
        <v>30</v>
      </c>
      <c r="AM9" s="30">
        <f t="shared" si="7"/>
        <v>480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480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5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Lördag</v>
      </c>
      <c r="D10" s="92" t="str">
        <f t="shared" si="1"/>
        <v/>
      </c>
      <c r="E10" s="219" t="str">
        <f t="shared" si="6"/>
        <v>lö</v>
      </c>
      <c r="F10" s="97"/>
      <c r="G10" s="93"/>
      <c r="H10" s="136"/>
      <c r="I10" s="131"/>
      <c r="J10" s="165" t="str">
        <f t="shared" si="2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3"/>
        <v/>
      </c>
      <c r="V10" s="83" t="str">
        <f t="shared" si="4"/>
        <v/>
      </c>
      <c r="W10" s="11"/>
      <c r="X10" s="11"/>
      <c r="Y10" s="11"/>
      <c r="Z10" s="94"/>
      <c r="AB10" s="222"/>
      <c r="AE10" s="223"/>
      <c r="AG10" s="12"/>
      <c r="AH10" s="15">
        <f>Kalender!DM18</f>
        <v>45633</v>
      </c>
      <c r="AI10" s="62">
        <f>IF(Kalender!BF18&lt;&gt;"","x",0)</f>
        <v>0</v>
      </c>
      <c r="AJ10" s="62">
        <f>IF(Kalender!BG18&lt;&gt;"","x",0)</f>
        <v>0</v>
      </c>
      <c r="AK10" s="62">
        <f>Kalender!BH18</f>
        <v>0</v>
      </c>
      <c r="AL10" s="30">
        <f>IF(E10="1",0,IF(WEEKDAY(AH10)=2,Kalender!$T$4,IF(WEEKDAY(AH10)=3,Kalender!$T$5,IF(WEEKDAY(AH10)=4,Kalender!$T$6,IF(WEEKDAY(AH10)=5,Kalender!$T$7,IF(WEEKDAY(AH10)=6,Kalender!$T$8,0))))))</f>
        <v>0</v>
      </c>
      <c r="AM10" s="30">
        <f t="shared" si="7"/>
        <v>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5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Söndag</v>
      </c>
      <c r="D11" s="92" t="str">
        <f t="shared" si="1"/>
        <v>n</v>
      </c>
      <c r="E11" s="219" t="str">
        <f t="shared" si="6"/>
        <v>sö</v>
      </c>
      <c r="F11" s="97"/>
      <c r="G11" s="93"/>
      <c r="H11" s="136"/>
      <c r="I11" s="131"/>
      <c r="J11" s="165" t="str">
        <f t="shared" si="2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3"/>
        <v/>
      </c>
      <c r="V11" s="83" t="str">
        <f t="shared" si="4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Kalender!DM19</f>
        <v>45634</v>
      </c>
      <c r="AI11" s="62">
        <f>IF(Kalender!BF19&lt;&gt;"","x",0)</f>
        <v>0</v>
      </c>
      <c r="AJ11" s="62">
        <f>IF(Kalender!BG19&lt;&gt;"","x",0)</f>
        <v>0</v>
      </c>
      <c r="AK11" s="62">
        <f>Kalender!BH19</f>
        <v>0</v>
      </c>
      <c r="AL11" s="30">
        <f>IF(E11="1",0,IF(WEEKDAY(AH11)=2,Kalender!$T$4,IF(WEEKDAY(AH11)=3,Kalender!$T$5,IF(WEEKDAY(AH11)=4,Kalender!$T$6,IF(WEEKDAY(AH11)=5,Kalender!$T$7,IF(WEEKDAY(AH11)=6,Kalender!$T$8,0))))))</f>
        <v>0</v>
      </c>
      <c r="AM11" s="30">
        <f t="shared" si="7"/>
        <v>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5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Måndag</v>
      </c>
      <c r="D12" s="92" t="str">
        <f t="shared" si="1"/>
        <v/>
      </c>
      <c r="E12" s="219" t="str">
        <f t="shared" si="6"/>
        <v/>
      </c>
      <c r="F12" s="97"/>
      <c r="G12" s="93"/>
      <c r="H12" s="136"/>
      <c r="I12" s="131"/>
      <c r="J12" s="165" t="str">
        <f t="shared" si="2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3"/>
        <v/>
      </c>
      <c r="V12" s="83" t="str">
        <f t="shared" si="4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Kalender!DM20</f>
        <v>45635</v>
      </c>
      <c r="AI12" s="62">
        <f>IF(Kalender!BF20&lt;&gt;"","x",0)</f>
        <v>0</v>
      </c>
      <c r="AJ12" s="62">
        <f>IF(Kalender!BG20&lt;&gt;"","x",0)</f>
        <v>0</v>
      </c>
      <c r="AK12" s="62">
        <f>Kalender!BH20</f>
        <v>0</v>
      </c>
      <c r="AL12" s="30">
        <f>IF(E12="1",0,IF(WEEKDAY(AH12)=2,Kalender!$T$4,IF(WEEKDAY(AH12)=3,Kalender!$T$5,IF(WEEKDAY(AH12)=4,Kalender!$T$6,IF(WEEKDAY(AH12)=5,Kalender!$T$7,IF(WEEKDAY(AH12)=6,Kalender!$T$8,0))))))</f>
        <v>30</v>
      </c>
      <c r="AM12" s="30">
        <f t="shared" si="7"/>
        <v>480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480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5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Tisdag</v>
      </c>
      <c r="D13" s="92" t="str">
        <f t="shared" si="1"/>
        <v/>
      </c>
      <c r="E13" s="219" t="str">
        <f t="shared" si="6"/>
        <v/>
      </c>
      <c r="F13" s="97"/>
      <c r="G13" s="93"/>
      <c r="H13" s="136"/>
      <c r="I13" s="131"/>
      <c r="J13" s="165" t="str">
        <f t="shared" si="2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3"/>
        <v/>
      </c>
      <c r="V13" s="83" t="str">
        <f t="shared" si="4"/>
        <v/>
      </c>
      <c r="W13" s="11"/>
      <c r="X13" s="11"/>
      <c r="Y13" s="11"/>
      <c r="Z13" s="94"/>
      <c r="AB13" s="222"/>
      <c r="AE13" s="223"/>
      <c r="AG13" s="12"/>
      <c r="AH13" s="15">
        <f>Kalender!DM21</f>
        <v>45636</v>
      </c>
      <c r="AI13" s="62">
        <f>IF(Kalender!BF21&lt;&gt;"","x",0)</f>
        <v>0</v>
      </c>
      <c r="AJ13" s="62">
        <f>IF(Kalender!BG21&lt;&gt;"","x",0)</f>
        <v>0</v>
      </c>
      <c r="AK13" s="62">
        <f>Kalender!BH21</f>
        <v>0</v>
      </c>
      <c r="AL13" s="30">
        <f>IF(E13="1",0,IF(WEEKDAY(AH13)=2,Kalender!$T$4,IF(WEEKDAY(AH13)=3,Kalender!$T$5,IF(WEEKDAY(AH13)=4,Kalender!$T$6,IF(WEEKDAY(AH13)=5,Kalender!$T$7,IF(WEEKDAY(AH13)=6,Kalender!$T$8,0))))))</f>
        <v>30</v>
      </c>
      <c r="AM13" s="30">
        <f t="shared" si="7"/>
        <v>480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480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5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Onsdag</v>
      </c>
      <c r="D14" s="92" t="str">
        <f t="shared" si="1"/>
        <v/>
      </c>
      <c r="E14" s="219" t="str">
        <f t="shared" si="6"/>
        <v/>
      </c>
      <c r="F14" s="97"/>
      <c r="G14" s="93"/>
      <c r="H14" s="136"/>
      <c r="I14" s="131"/>
      <c r="J14" s="165" t="str">
        <f t="shared" si="2"/>
        <v/>
      </c>
      <c r="K14" s="166"/>
      <c r="L14" s="167"/>
      <c r="M14" s="100" t="str">
        <f t="shared" si="36"/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 t="shared" si="3"/>
        <v/>
      </c>
      <c r="V14" s="83" t="str">
        <f t="shared" si="4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Kalender!DM22</f>
        <v>45637</v>
      </c>
      <c r="AI14" s="62">
        <f>IF(Kalender!BF22&lt;&gt;"","x",0)</f>
        <v>0</v>
      </c>
      <c r="AJ14" s="62">
        <f>IF(Kalender!BG22&lt;&gt;"","x",0)</f>
        <v>0</v>
      </c>
      <c r="AK14" s="62">
        <f>Kalender!BH22</f>
        <v>0</v>
      </c>
      <c r="AL14" s="30">
        <f>IF(E14="1",0,IF(WEEKDAY(AH14)=2,Kalender!$T$4,IF(WEEKDAY(AH14)=3,Kalender!$T$5,IF(WEEKDAY(AH14)=4,Kalender!$T$6,IF(WEEKDAY(AH14)=5,Kalender!$T$7,IF(WEEKDAY(AH14)=6,Kalender!$T$8,0))))))</f>
        <v>30</v>
      </c>
      <c r="AM14" s="30">
        <f t="shared" si="7"/>
        <v>480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480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5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Torsdag</v>
      </c>
      <c r="D15" s="92" t="str">
        <f t="shared" si="1"/>
        <v/>
      </c>
      <c r="E15" s="219" t="str">
        <f t="shared" si="6"/>
        <v/>
      </c>
      <c r="F15" s="97"/>
      <c r="G15" s="93"/>
      <c r="H15" s="136"/>
      <c r="I15" s="131"/>
      <c r="J15" s="165" t="str">
        <f t="shared" si="2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3"/>
        <v/>
      </c>
      <c r="V15" s="83" t="str">
        <f t="shared" si="4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Kalender!DM23</f>
        <v>45638</v>
      </c>
      <c r="AI15" s="62">
        <f>IF(Kalender!BF23&lt;&gt;"","x",0)</f>
        <v>0</v>
      </c>
      <c r="AJ15" s="62">
        <f>IF(Kalender!BG23&lt;&gt;"","x",0)</f>
        <v>0</v>
      </c>
      <c r="AK15" s="62">
        <f>Kalender!BH23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7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5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Fredag</v>
      </c>
      <c r="D16" s="92" t="str">
        <f t="shared" si="1"/>
        <v/>
      </c>
      <c r="E16" s="219" t="str">
        <f t="shared" si="6"/>
        <v/>
      </c>
      <c r="F16" s="97"/>
      <c r="G16" s="93"/>
      <c r="H16" s="136"/>
      <c r="I16" s="131"/>
      <c r="J16" s="165" t="str">
        <f t="shared" si="2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3"/>
        <v/>
      </c>
      <c r="V16" s="83" t="str">
        <f t="shared" si="4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Kalender!DM24</f>
        <v>45639</v>
      </c>
      <c r="AI16" s="62">
        <f>IF(Kalender!BF24&lt;&gt;"","x",0)</f>
        <v>0</v>
      </c>
      <c r="AJ16" s="62">
        <f>IF(Kalender!BG24&lt;&gt;"","x",0)</f>
        <v>0</v>
      </c>
      <c r="AK16" s="62">
        <f>Kalender!BH24</f>
        <v>0</v>
      </c>
      <c r="AL16" s="30">
        <f>IF(E16="1",0,IF(WEEKDAY(AH16)=2,Kalender!$T$4,IF(WEEKDAY(AH16)=3,Kalender!$T$5,IF(WEEKDAY(AH16)=4,Kalender!$T$6,IF(WEEKDAY(AH16)=5,Kalender!$T$7,IF(WEEKDAY(AH16)=6,Kalender!$T$8,0))))))</f>
        <v>30</v>
      </c>
      <c r="AM16" s="30">
        <f t="shared" si="7"/>
        <v>480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480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5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Lördag</v>
      </c>
      <c r="D17" s="92" t="str">
        <f t="shared" si="1"/>
        <v/>
      </c>
      <c r="E17" s="219" t="str">
        <f t="shared" si="6"/>
        <v>lö</v>
      </c>
      <c r="F17" s="97"/>
      <c r="G17" s="93"/>
      <c r="H17" s="136"/>
      <c r="I17" s="131"/>
      <c r="J17" s="165" t="str">
        <f t="shared" si="2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3"/>
        <v/>
      </c>
      <c r="V17" s="83" t="str">
        <f t="shared" si="4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Kalender!DM25</f>
        <v>45640</v>
      </c>
      <c r="AI17" s="62">
        <f>IF(Kalender!BF25&lt;&gt;"","x",0)</f>
        <v>0</v>
      </c>
      <c r="AJ17" s="62">
        <f>IF(Kalender!BG25&lt;&gt;"","x",0)</f>
        <v>0</v>
      </c>
      <c r="AK17" s="62">
        <f>Kalender!BH25</f>
        <v>0</v>
      </c>
      <c r="AL17" s="30">
        <f>IF(E17="1",0,IF(WEEKDAY(AH17)=2,Kalender!$T$4,IF(WEEKDAY(AH17)=3,Kalender!$T$5,IF(WEEKDAY(AH17)=4,Kalender!$T$6,IF(WEEKDAY(AH17)=5,Kalender!$T$7,IF(WEEKDAY(AH17)=6,Kalender!$T$8,0))))))</f>
        <v>0</v>
      </c>
      <c r="AM17" s="30">
        <f t="shared" si="7"/>
        <v>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5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Söndag</v>
      </c>
      <c r="D18" s="92" t="str">
        <f t="shared" si="1"/>
        <v>n</v>
      </c>
      <c r="E18" s="219" t="str">
        <f t="shared" si="6"/>
        <v>sö</v>
      </c>
      <c r="F18" s="97"/>
      <c r="G18" s="93"/>
      <c r="H18" s="136"/>
      <c r="I18" s="131"/>
      <c r="J18" s="165" t="str">
        <f t="shared" si="2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3"/>
        <v/>
      </c>
      <c r="V18" s="83" t="str">
        <f t="shared" si="4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Kalender!DM26</f>
        <v>45641</v>
      </c>
      <c r="AI18" s="62">
        <f>IF(Kalender!BF26&lt;&gt;"","x",0)</f>
        <v>0</v>
      </c>
      <c r="AJ18" s="62">
        <f>IF(Kalender!BG26&lt;&gt;"","x",0)</f>
        <v>0</v>
      </c>
      <c r="AK18" s="62">
        <f>Kalender!BH26</f>
        <v>0</v>
      </c>
      <c r="AL18" s="30">
        <f>IF(E18="1",0,IF(WEEKDAY(AH18)=2,Kalender!$T$4,IF(WEEKDAY(AH18)=3,Kalender!$T$5,IF(WEEKDAY(AH18)=4,Kalender!$T$6,IF(WEEKDAY(AH18)=5,Kalender!$T$7,IF(WEEKDAY(AH18)=6,Kalender!$T$8,0))))))</f>
        <v>0</v>
      </c>
      <c r="AM18" s="30">
        <f t="shared" si="7"/>
        <v>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5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Måndag</v>
      </c>
      <c r="D19" s="92" t="str">
        <f t="shared" si="1"/>
        <v/>
      </c>
      <c r="E19" s="219" t="str">
        <f t="shared" si="6"/>
        <v/>
      </c>
      <c r="F19" s="97"/>
      <c r="G19" s="93"/>
      <c r="H19" s="136"/>
      <c r="I19" s="131"/>
      <c r="J19" s="165" t="str">
        <f t="shared" si="2"/>
        <v/>
      </c>
      <c r="K19" s="166"/>
      <c r="L19" s="167"/>
      <c r="M19" s="100" t="str">
        <f t="shared" si="36"/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 t="shared" si="3"/>
        <v/>
      </c>
      <c r="V19" s="83" t="str">
        <f t="shared" si="4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Kalender!DM27</f>
        <v>45642</v>
      </c>
      <c r="AI19" s="62">
        <f>IF(Kalender!BF27&lt;&gt;"","x",0)</f>
        <v>0</v>
      </c>
      <c r="AJ19" s="62">
        <f>IF(Kalender!BG27&lt;&gt;"","x",0)</f>
        <v>0</v>
      </c>
      <c r="AK19" s="62">
        <f>Kalender!BH27</f>
        <v>0</v>
      </c>
      <c r="AL19" s="30">
        <f>IF(E19="1",0,IF(WEEKDAY(AH19)=2,Kalender!$T$4,IF(WEEKDAY(AH19)=3,Kalender!$T$5,IF(WEEKDAY(AH19)=4,Kalender!$T$6,IF(WEEKDAY(AH19)=5,Kalender!$T$7,IF(WEEKDAY(AH19)=6,Kalender!$T$8,0))))))</f>
        <v>30</v>
      </c>
      <c r="AM19" s="30">
        <f t="shared" si="7"/>
        <v>480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480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5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Tisdag</v>
      </c>
      <c r="D20" s="92" t="str">
        <f t="shared" si="1"/>
        <v/>
      </c>
      <c r="E20" s="219" t="str">
        <f t="shared" si="6"/>
        <v/>
      </c>
      <c r="F20" s="97"/>
      <c r="G20" s="93"/>
      <c r="H20" s="136"/>
      <c r="I20" s="131"/>
      <c r="J20" s="165" t="str">
        <f t="shared" si="2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3"/>
        <v/>
      </c>
      <c r="V20" s="83" t="str">
        <f t="shared" si="4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Kalender!DM28</f>
        <v>45643</v>
      </c>
      <c r="AI20" s="62">
        <f>IF(Kalender!BF28&lt;&gt;"","x",0)</f>
        <v>0</v>
      </c>
      <c r="AJ20" s="62">
        <f>IF(Kalender!BG28&lt;&gt;"","x",0)</f>
        <v>0</v>
      </c>
      <c r="AK20" s="62">
        <f>Kalender!BH28</f>
        <v>0</v>
      </c>
      <c r="AL20" s="30">
        <f>IF(E20="1",0,IF(WEEKDAY(AH20)=2,Kalender!$T$4,IF(WEEKDAY(AH20)=3,Kalender!$T$5,IF(WEEKDAY(AH20)=4,Kalender!$T$6,IF(WEEKDAY(AH20)=5,Kalender!$T$7,IF(WEEKDAY(AH20)=6,Kalender!$T$8,0))))))</f>
        <v>30</v>
      </c>
      <c r="AM20" s="30">
        <f t="shared" si="7"/>
        <v>480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480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5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Onsdag</v>
      </c>
      <c r="D21" s="92" t="str">
        <f t="shared" si="1"/>
        <v/>
      </c>
      <c r="E21" s="219" t="str">
        <f t="shared" si="6"/>
        <v/>
      </c>
      <c r="F21" s="97"/>
      <c r="G21" s="93"/>
      <c r="H21" s="136"/>
      <c r="I21" s="131"/>
      <c r="J21" s="165" t="str">
        <f t="shared" si="2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3"/>
        <v/>
      </c>
      <c r="V21" s="83" t="str">
        <f t="shared" si="4"/>
        <v/>
      </c>
      <c r="W21" s="11"/>
      <c r="X21" s="11"/>
      <c r="Y21" s="11"/>
      <c r="Z21" s="94"/>
      <c r="AH21" s="15">
        <f>Kalender!DM29</f>
        <v>45644</v>
      </c>
      <c r="AI21" s="62">
        <f>IF(Kalender!BF29&lt;&gt;"","x",0)</f>
        <v>0</v>
      </c>
      <c r="AJ21" s="62">
        <f>IF(Kalender!BG29&lt;&gt;"","x",0)</f>
        <v>0</v>
      </c>
      <c r="AK21" s="62">
        <f>Kalender!BH29</f>
        <v>0</v>
      </c>
      <c r="AL21" s="30">
        <f>IF(E21="1",0,IF(WEEKDAY(AH21)=2,Kalender!$T$4,IF(WEEKDAY(AH21)=3,Kalender!$T$5,IF(WEEKDAY(AH21)=4,Kalender!$T$6,IF(WEEKDAY(AH21)=5,Kalender!$T$7,IF(WEEKDAY(AH21)=6,Kalender!$T$8,0))))))</f>
        <v>30</v>
      </c>
      <c r="AM21" s="30">
        <f t="shared" si="7"/>
        <v>480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480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5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Torsdag</v>
      </c>
      <c r="D22" s="92" t="str">
        <f t="shared" si="1"/>
        <v/>
      </c>
      <c r="E22" s="219" t="str">
        <f t="shared" si="6"/>
        <v/>
      </c>
      <c r="F22" s="97"/>
      <c r="G22" s="93"/>
      <c r="H22" s="136"/>
      <c r="I22" s="131"/>
      <c r="J22" s="165" t="str">
        <f t="shared" si="2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3"/>
        <v/>
      </c>
      <c r="V22" s="83" t="str">
        <f t="shared" si="4"/>
        <v/>
      </c>
      <c r="W22" s="11"/>
      <c r="X22" s="11"/>
      <c r="Y22" s="11"/>
      <c r="Z22" s="94"/>
      <c r="AA22" s="63"/>
      <c r="AB22" s="256" t="s">
        <v>144</v>
      </c>
      <c r="AC22" s="257"/>
      <c r="AD22" s="257"/>
      <c r="AE22" s="258"/>
      <c r="AF22" s="63"/>
      <c r="AG22" s="16"/>
      <c r="AH22" s="15">
        <f>Kalender!DM30</f>
        <v>45645</v>
      </c>
      <c r="AI22" s="62">
        <f>IF(Kalender!BF30&lt;&gt;"","x",0)</f>
        <v>0</v>
      </c>
      <c r="AJ22" s="62">
        <f>IF(Kalender!BG30&lt;&gt;"","x",0)</f>
        <v>0</v>
      </c>
      <c r="AK22" s="62">
        <f>Kalender!BH30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7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5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Fredag</v>
      </c>
      <c r="D23" s="92" t="str">
        <f t="shared" si="1"/>
        <v/>
      </c>
      <c r="E23" s="219" t="str">
        <f t="shared" si="6"/>
        <v/>
      </c>
      <c r="F23" s="97"/>
      <c r="G23" s="93"/>
      <c r="H23" s="136"/>
      <c r="I23" s="131"/>
      <c r="J23" s="165" t="str">
        <f t="shared" si="2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3"/>
        <v/>
      </c>
      <c r="V23" s="83" t="str">
        <f t="shared" si="4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Kalender!DM31</f>
        <v>45646</v>
      </c>
      <c r="AI23" s="62">
        <f>IF(Kalender!BF31&lt;&gt;"","x",0)</f>
        <v>0</v>
      </c>
      <c r="AJ23" s="62">
        <f>IF(Kalender!BG31&lt;&gt;"","x",0)</f>
        <v>0</v>
      </c>
      <c r="AK23" s="62">
        <f>Kalender!BH31</f>
        <v>0</v>
      </c>
      <c r="AL23" s="30">
        <f>IF(E23="1",0,IF(WEEKDAY(AH23)=2,Kalender!$T$4,IF(WEEKDAY(AH23)=3,Kalender!$T$5,IF(WEEKDAY(AH23)=4,Kalender!$T$6,IF(WEEKDAY(AH23)=5,Kalender!$T$7,IF(WEEKDAY(AH23)=6,Kalender!$T$8,0))))))</f>
        <v>30</v>
      </c>
      <c r="AM23" s="30">
        <f t="shared" si="7"/>
        <v>480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480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5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Lördag</v>
      </c>
      <c r="D24" s="71" t="str">
        <f t="shared" si="1"/>
        <v/>
      </c>
      <c r="E24" s="219" t="str">
        <f t="shared" si="6"/>
        <v>lö</v>
      </c>
      <c r="F24" s="98"/>
      <c r="G24" s="67"/>
      <c r="H24" s="137"/>
      <c r="I24" s="132"/>
      <c r="J24" s="165" t="str">
        <f t="shared" si="2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3"/>
        <v/>
      </c>
      <c r="V24" s="83" t="str">
        <f t="shared" si="4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Kalender!DM32</f>
        <v>45647</v>
      </c>
      <c r="AI24" s="62">
        <f>IF(Kalender!BF32&lt;&gt;"","x",0)</f>
        <v>0</v>
      </c>
      <c r="AJ24" s="62">
        <f>IF(Kalender!BG32&lt;&gt;"","x",0)</f>
        <v>0</v>
      </c>
      <c r="AK24" s="62">
        <f>Kalender!BH32</f>
        <v>0</v>
      </c>
      <c r="AL24" s="30">
        <f>IF(E24="1",0,IF(WEEKDAY(AH24)=2,Kalender!$T$4,IF(WEEKDAY(AH24)=3,Kalender!$T$5,IF(WEEKDAY(AH24)=4,Kalender!$T$6,IF(WEEKDAY(AH24)=5,Kalender!$T$7,IF(WEEKDAY(AH24)=6,Kalender!$T$8,0))))))</f>
        <v>0</v>
      </c>
      <c r="AM24" s="30">
        <f t="shared" si="7"/>
        <v>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5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Söndag</v>
      </c>
      <c r="D25" s="92" t="str">
        <f t="shared" si="1"/>
        <v>n</v>
      </c>
      <c r="E25" s="219" t="str">
        <f t="shared" si="6"/>
        <v>sö</v>
      </c>
      <c r="F25" s="97"/>
      <c r="G25" s="93"/>
      <c r="H25" s="136"/>
      <c r="I25" s="131"/>
      <c r="J25" s="165" t="str">
        <f t="shared" si="2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3"/>
        <v/>
      </c>
      <c r="V25" s="83" t="str">
        <f t="shared" si="4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Kalender!DM33</f>
        <v>45648</v>
      </c>
      <c r="AI25" s="62">
        <f>IF(Kalender!BF33&lt;&gt;"","x",0)</f>
        <v>0</v>
      </c>
      <c r="AJ25" s="62">
        <f>IF(Kalender!BG33&lt;&gt;"","x",0)</f>
        <v>0</v>
      </c>
      <c r="AK25" s="62">
        <f>Kalender!BH33</f>
        <v>0</v>
      </c>
      <c r="AL25" s="30">
        <f>IF(E25="1",0,IF(WEEKDAY(AH25)=2,Kalender!$T$4,IF(WEEKDAY(AH25)=3,Kalender!$T$5,IF(WEEKDAY(AH25)=4,Kalender!$T$6,IF(WEEKDAY(AH25)=5,Kalender!$T$7,IF(WEEKDAY(AH25)=6,Kalender!$T$8,0))))))</f>
        <v>0</v>
      </c>
      <c r="AM25" s="30">
        <f t="shared" si="7"/>
        <v>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5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Måndag</v>
      </c>
      <c r="D26" s="71" t="str">
        <f t="shared" si="1"/>
        <v/>
      </c>
      <c r="E26" s="219" t="str">
        <f t="shared" si="6"/>
        <v>1</v>
      </c>
      <c r="F26" s="98"/>
      <c r="G26" s="67"/>
      <c r="H26" s="137"/>
      <c r="I26" s="132"/>
      <c r="J26" s="165" t="str">
        <f t="shared" si="2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3"/>
        <v/>
      </c>
      <c r="V26" s="83" t="str">
        <f t="shared" si="4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Kalender!DM34</f>
        <v>45649</v>
      </c>
      <c r="AI26" s="62">
        <f>IF(Kalender!BF34&lt;&gt;"","x",0)</f>
        <v>0</v>
      </c>
      <c r="AJ26" s="62" t="str">
        <f>IF(Kalender!BG34&lt;&gt;"","x",0)</f>
        <v>x</v>
      </c>
      <c r="AK26" s="62">
        <f>Kalender!BH34</f>
        <v>0</v>
      </c>
      <c r="AL26" s="30">
        <f>IF(E26="1",0,IF(WEEKDAY(AH26)=2,Kalender!$T$4,IF(WEEKDAY(AH26)=3,Kalender!$T$5,IF(WEEKDAY(AH26)=4,Kalender!$T$6,IF(WEEKDAY(AH26)=5,Kalender!$T$7,IF(WEEKDAY(AH26)=6,Kalender!$T$8,0))))))</f>
        <v>0</v>
      </c>
      <c r="AM26" s="30">
        <f t="shared" si="7"/>
        <v>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480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5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Tisdag</v>
      </c>
      <c r="D27" s="92" t="str">
        <f t="shared" si="1"/>
        <v>n</v>
      </c>
      <c r="E27" s="219" t="str">
        <f t="shared" si="6"/>
        <v>1</v>
      </c>
      <c r="F27" s="97"/>
      <c r="G27" s="93"/>
      <c r="H27" s="136"/>
      <c r="I27" s="131"/>
      <c r="J27" s="165" t="str">
        <f t="shared" si="2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3"/>
        <v/>
      </c>
      <c r="V27" s="83" t="str">
        <f t="shared" si="4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Kalender!DM35</f>
        <v>45650</v>
      </c>
      <c r="AI27" s="62" t="str">
        <f>IF(Kalender!BF35&lt;&gt;"","x",0)</f>
        <v>x</v>
      </c>
      <c r="AJ27" s="62">
        <f>IF(Kalender!BG35&lt;&gt;"","x",0)</f>
        <v>0</v>
      </c>
      <c r="AK27" s="62">
        <f>Kalender!BH35</f>
        <v>0</v>
      </c>
      <c r="AL27" s="30">
        <f>IF(E27="1",0,IF(WEEKDAY(AH27)=2,Kalender!$T$4,IF(WEEKDAY(AH27)=3,Kalender!$T$5,IF(WEEKDAY(AH27)=4,Kalender!$T$6,IF(WEEKDAY(AH27)=5,Kalender!$T$7,IF(WEEKDAY(AH27)=6,Kalender!$T$8,0))))))</f>
        <v>0</v>
      </c>
      <c r="AM27" s="30">
        <f t="shared" si="7"/>
        <v>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480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5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Onsdag</v>
      </c>
      <c r="D28" s="71" t="str">
        <f t="shared" si="1"/>
        <v>n</v>
      </c>
      <c r="E28" s="219" t="str">
        <f t="shared" si="6"/>
        <v>1</v>
      </c>
      <c r="F28" s="98"/>
      <c r="G28" s="67"/>
      <c r="H28" s="137"/>
      <c r="I28" s="132"/>
      <c r="J28" s="165" t="str">
        <f t="shared" si="2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3"/>
        <v/>
      </c>
      <c r="V28" s="83" t="str">
        <f t="shared" si="4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Kalender!DM36</f>
        <v>45651</v>
      </c>
      <c r="AI28" s="62" t="str">
        <f>IF(Kalender!BF36&lt;&gt;"","x",0)</f>
        <v>x</v>
      </c>
      <c r="AJ28" s="62">
        <f>IF(Kalender!BG36&lt;&gt;"","x",0)</f>
        <v>0</v>
      </c>
      <c r="AK28" s="62">
        <f>Kalender!BH36</f>
        <v>0</v>
      </c>
      <c r="AL28" s="30">
        <f>IF(E28="1",0,IF(WEEKDAY(AH28)=2,Kalender!$T$4,IF(WEEKDAY(AH28)=3,Kalender!$T$5,IF(WEEKDAY(AH28)=4,Kalender!$T$6,IF(WEEKDAY(AH28)=5,Kalender!$T$7,IF(WEEKDAY(AH28)=6,Kalender!$T$8,0))))))</f>
        <v>0</v>
      </c>
      <c r="AM28" s="30">
        <f t="shared" si="7"/>
        <v>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480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5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Torsdag</v>
      </c>
      <c r="D29" s="92" t="str">
        <f t="shared" si="1"/>
        <v>n</v>
      </c>
      <c r="E29" s="219" t="str">
        <f t="shared" si="6"/>
        <v>1</v>
      </c>
      <c r="F29" s="97"/>
      <c r="G29" s="93"/>
      <c r="H29" s="136"/>
      <c r="I29" s="131"/>
      <c r="J29" s="165" t="str">
        <f t="shared" si="2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3"/>
        <v/>
      </c>
      <c r="V29" s="83" t="str">
        <f t="shared" si="4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Kalender!DM37</f>
        <v>45652</v>
      </c>
      <c r="AI29" s="62" t="str">
        <f>IF(Kalender!BF37&lt;&gt;"","x",0)</f>
        <v>x</v>
      </c>
      <c r="AJ29" s="62">
        <f>IF(Kalender!BG37&lt;&gt;"","x",0)</f>
        <v>0</v>
      </c>
      <c r="AK29" s="62">
        <f>Kalender!BH37</f>
        <v>0</v>
      </c>
      <c r="AL29" s="30">
        <f>IF(E29="1",0,IF(WEEKDAY(AH29)=2,Kalender!$T$4,IF(WEEKDAY(AH29)=3,Kalender!$T$5,IF(WEEKDAY(AH29)=4,Kalender!$T$6,IF(WEEKDAY(AH29)=5,Kalender!$T$7,IF(WEEKDAY(AH29)=6,Kalender!$T$8,0))))))</f>
        <v>0</v>
      </c>
      <c r="AM29" s="30">
        <f t="shared" si="7"/>
        <v>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5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Fredag</v>
      </c>
      <c r="D30" s="71" t="str">
        <f t="shared" si="1"/>
        <v/>
      </c>
      <c r="E30" s="219" t="str">
        <f t="shared" si="6"/>
        <v>1</v>
      </c>
      <c r="F30" s="98"/>
      <c r="G30" s="67"/>
      <c r="H30" s="137"/>
      <c r="I30" s="132"/>
      <c r="J30" s="165" t="str">
        <f t="shared" si="2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3"/>
        <v/>
      </c>
      <c r="V30" s="83" t="str">
        <f t="shared" si="4"/>
        <v/>
      </c>
      <c r="W30" s="11"/>
      <c r="X30" s="11"/>
      <c r="Y30" s="11"/>
      <c r="Z30" s="73"/>
      <c r="AH30" s="15">
        <f>Kalender!DM38</f>
        <v>45653</v>
      </c>
      <c r="AI30" s="62">
        <f>IF(Kalender!BF38&lt;&gt;"","x",0)</f>
        <v>0</v>
      </c>
      <c r="AJ30" s="62" t="str">
        <f>IF(Kalender!BG38&lt;&gt;"","x",0)</f>
        <v>x</v>
      </c>
      <c r="AK30" s="62">
        <f>Kalender!BH38</f>
        <v>0</v>
      </c>
      <c r="AL30" s="30">
        <f>IF(E30="1",0,IF(WEEKDAY(AH30)=2,Kalender!$T$4,IF(WEEKDAY(AH30)=3,Kalender!$T$5,IF(WEEKDAY(AH30)=4,Kalender!$T$6,IF(WEEKDAY(AH30)=5,Kalender!$T$7,IF(WEEKDAY(AH30)=6,Kalender!$T$8,0))))))</f>
        <v>0</v>
      </c>
      <c r="AM30" s="30">
        <f t="shared" si="7"/>
        <v>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480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5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Lördag</v>
      </c>
      <c r="D31" s="92" t="str">
        <f t="shared" si="1"/>
        <v/>
      </c>
      <c r="E31" s="219" t="str">
        <f t="shared" si="6"/>
        <v>lö</v>
      </c>
      <c r="F31" s="97"/>
      <c r="G31" s="93"/>
      <c r="H31" s="136"/>
      <c r="I31" s="131"/>
      <c r="J31" s="165" t="str">
        <f t="shared" si="2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3"/>
        <v/>
      </c>
      <c r="V31" s="83" t="str">
        <f t="shared" si="4"/>
        <v/>
      </c>
      <c r="W31" s="11"/>
      <c r="X31" s="11"/>
      <c r="Y31" s="11"/>
      <c r="Z31" s="94"/>
      <c r="AB31" s="250" t="s">
        <v>133</v>
      </c>
      <c r="AC31" s="251"/>
      <c r="AD31" s="251"/>
      <c r="AE31" s="251"/>
      <c r="AH31" s="15">
        <f>Kalender!DM39</f>
        <v>45654</v>
      </c>
      <c r="AI31" s="62">
        <f>IF(Kalender!BF39&lt;&gt;"","x",0)</f>
        <v>0</v>
      </c>
      <c r="AJ31" s="62">
        <f>IF(Kalender!BG39&lt;&gt;"","x",0)</f>
        <v>0</v>
      </c>
      <c r="AK31" s="62">
        <f>Kalender!BH39</f>
        <v>0</v>
      </c>
      <c r="AL31" s="30">
        <f>IF(E31="1",0,IF(WEEKDAY(AH31)=2,Kalender!$T$4,IF(WEEKDAY(AH31)=3,Kalender!$T$5,IF(WEEKDAY(AH31)=4,Kalender!$T$6,IF(WEEKDAY(AH31)=5,Kalender!$T$7,IF(WEEKDAY(AH31)=6,Kalender!$T$8,0))))))</f>
        <v>0</v>
      </c>
      <c r="AM31" s="30">
        <f t="shared" si="7"/>
        <v>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5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Söndag</v>
      </c>
      <c r="D32" s="71" t="str">
        <f t="shared" si="1"/>
        <v>n</v>
      </c>
      <c r="E32" s="219" t="str">
        <f t="shared" si="6"/>
        <v>sö</v>
      </c>
      <c r="F32" s="98"/>
      <c r="G32" s="67"/>
      <c r="H32" s="137"/>
      <c r="I32" s="132"/>
      <c r="J32" s="165" t="str">
        <f t="shared" si="2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3"/>
        <v/>
      </c>
      <c r="V32" s="83" t="str">
        <f t="shared" si="4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Kalender!DM40</f>
        <v>45655</v>
      </c>
      <c r="AI32" s="62">
        <f>IF(Kalender!BF40&lt;&gt;"","x",0)</f>
        <v>0</v>
      </c>
      <c r="AJ32" s="62">
        <f>IF(Kalender!BG40&lt;&gt;"","x",0)</f>
        <v>0</v>
      </c>
      <c r="AK32" s="62">
        <f>Kalender!BH40</f>
        <v>0</v>
      </c>
      <c r="AL32" s="30">
        <f>IF(E32="1",0,IF(WEEKDAY(AH32)=2,Kalender!$T$4,IF(WEEKDAY(AH32)=3,Kalender!$T$5,IF(WEEKDAY(AH32)=4,Kalender!$T$6,IF(WEEKDAY(AH32)=5,Kalender!$T$7,IF(WEEKDAY(AH32)=6,Kalender!$T$8,0))))))</f>
        <v>0</v>
      </c>
      <c r="AM32" s="30">
        <f t="shared" si="7"/>
        <v>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5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x14ac:dyDescent="0.2">
      <c r="B33" s="90">
        <v>30</v>
      </c>
      <c r="C33" s="91" t="str">
        <f t="shared" si="0"/>
        <v>Måndag</v>
      </c>
      <c r="D33" s="92" t="str">
        <f t="shared" si="1"/>
        <v/>
      </c>
      <c r="E33" s="219" t="str">
        <f t="shared" si="6"/>
        <v>1</v>
      </c>
      <c r="F33" s="97"/>
      <c r="G33" s="93"/>
      <c r="H33" s="136"/>
      <c r="I33" s="131"/>
      <c r="J33" s="165" t="str">
        <f t="shared" si="2"/>
        <v/>
      </c>
      <c r="K33" s="166"/>
      <c r="L33" s="167"/>
      <c r="M33" s="100" t="str">
        <f t="shared" si="36"/>
        <v/>
      </c>
      <c r="N33" s="83" t="str">
        <f t="shared" si="37"/>
        <v/>
      </c>
      <c r="O33" s="176"/>
      <c r="P33" s="108"/>
      <c r="Q33" s="184"/>
      <c r="R33" s="188"/>
      <c r="S33" s="189"/>
      <c r="T33" s="190"/>
      <c r="U33" s="100" t="str">
        <f t="shared" si="3"/>
        <v/>
      </c>
      <c r="V33" s="83" t="str">
        <f t="shared" si="4"/>
        <v/>
      </c>
      <c r="W33" s="11"/>
      <c r="X33" s="11"/>
      <c r="Y33" s="11"/>
      <c r="Z33" s="94"/>
      <c r="AH33" s="15">
        <f>Kalender!DM41</f>
        <v>45656</v>
      </c>
      <c r="AI33" s="62">
        <f>IF(Kalender!BF41&lt;&gt;"","x",0)</f>
        <v>0</v>
      </c>
      <c r="AJ33" s="62" t="str">
        <f>IF(Kalender!BG41&lt;&gt;"","x",0)</f>
        <v>x</v>
      </c>
      <c r="AK33" s="62">
        <f>Kalender!BH41</f>
        <v>0</v>
      </c>
      <c r="AL33" s="30">
        <f>IF(E33="1",0,IF(WEEKDAY(AH33)=2,Kalender!$T$4,IF(WEEKDAY(AH33)=3,Kalender!$T$5,IF(WEEKDAY(AH33)=4,Kalender!$T$6,IF(WEEKDAY(AH33)=5,Kalender!$T$7,IF(WEEKDAY(AH33)=6,Kalender!$T$8,0))))))</f>
        <v>0</v>
      </c>
      <c r="AM33" s="30">
        <f t="shared" si="7"/>
        <v>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480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5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thickBot="1" x14ac:dyDescent="0.25">
      <c r="B34" s="74">
        <v>31</v>
      </c>
      <c r="C34" s="75" t="str">
        <f t="shared" si="0"/>
        <v>Tisdag</v>
      </c>
      <c r="D34" s="76" t="str">
        <f t="shared" si="1"/>
        <v>n</v>
      </c>
      <c r="E34" s="220" t="str">
        <f t="shared" si="6"/>
        <v>1</v>
      </c>
      <c r="F34" s="99"/>
      <c r="G34" s="77"/>
      <c r="H34" s="138"/>
      <c r="I34" s="133"/>
      <c r="J34" s="168" t="str">
        <f>IF(H34="","",AL34)</f>
        <v/>
      </c>
      <c r="K34" s="169"/>
      <c r="L34" s="169"/>
      <c r="M34" s="113" t="str">
        <f t="shared" si="36"/>
        <v/>
      </c>
      <c r="N34" s="112" t="str">
        <f t="shared" si="37"/>
        <v/>
      </c>
      <c r="O34" s="178"/>
      <c r="P34" s="111"/>
      <c r="Q34" s="185"/>
      <c r="R34" s="191"/>
      <c r="S34" s="192"/>
      <c r="T34" s="193"/>
      <c r="U34" s="126" t="str">
        <f t="shared" si="3"/>
        <v/>
      </c>
      <c r="V34" s="127" t="str">
        <f t="shared" si="4"/>
        <v/>
      </c>
      <c r="W34" s="102"/>
      <c r="X34" s="102"/>
      <c r="Y34" s="102"/>
      <c r="Z34" s="78"/>
      <c r="AH34" s="15">
        <f>Kalender!DM42</f>
        <v>45657</v>
      </c>
      <c r="AI34" s="62" t="str">
        <f>IF(Kalender!BF42&lt;&gt;"","x",0)</f>
        <v>x</v>
      </c>
      <c r="AJ34" s="62">
        <f>IF(Kalender!BG42&lt;&gt;"","x",0)</f>
        <v>0</v>
      </c>
      <c r="AK34" s="62">
        <f>Kalender!BH42</f>
        <v>0</v>
      </c>
      <c r="AL34" s="30">
        <f>IF(E34="1",0,IF(WEEKDAY(AH34)=2,Kalender!$T$4,IF(WEEKDAY(AH34)=3,Kalender!$T$5,IF(WEEKDAY(AH34)=4,Kalender!$T$6,IF(WEEKDAY(AH34)=5,Kalender!$T$7,IF(WEEKDAY(AH34)=6,Kalender!$T$8,0))))))</f>
        <v>0</v>
      </c>
      <c r="AM34" s="30">
        <f t="shared" si="7"/>
        <v>0</v>
      </c>
      <c r="AN34" s="30">
        <f>IF(E34="1",0,IF(E34="k",-AK34*60*Kalender!$AS$6,0))</f>
        <v>0</v>
      </c>
      <c r="AO34" s="30">
        <f>IF(WEEKDAY(AH34)=2,Kalender!$AB$4*60+Kalender!$AD$4,IF(WEEKDAY(AH34)=3,Kalender!$AB$5*60+Kalender!$AD$5,IF(WEEKDAY(AH34)=4,Kalender!$AB$6*60+Kalender!$AD$6,IF(WEEKDAY(AH34)=5,Kalender!$AB$7*60+Kalender!$AD$7,IF(WEEKDAY(AH34)=6,Kalender!$AB$8*60+Kalender!$AD$8,0)))))</f>
        <v>480</v>
      </c>
      <c r="AP34" s="62" t="str">
        <f>IF(F34="","",IF(WEEKDAY(AH34)=2,Kalender!BK4-(F34*60+G34),IF(WEEKDAY(AH34)=3,Kalender!BK5-(F34*60+G34),IF(WEEKDAY(AH34)=4,Kalender!BK6-(F34*60+G34),IF(WEEKDAY(AH34)=5,Kalender!BK7-(F34*60+G34),IF(WEEKDAY(AH34)=6,Kalender!BK8-(F34*60+G34),""))))))</f>
        <v/>
      </c>
      <c r="AQ34" s="62" t="str">
        <f>IF(H34="","",IF(WEEKDAY(AH34)=2,(H34*60+I34)-Kalender!BM4,IF(WEEKDAY(AH34)=3,(H34*60+I34)-Kalender!BM5,IF(WEEKDAY(AH34)=4,(H34*60+I34)-Kalender!BM6,IF(WEEKDAY(AH34)=5,(H34*60+I34)-Kalender!BM7,IF(WEEKDAY(AH34)=6,(H34*60+I34)-Kalender!BM8,""))))))</f>
        <v/>
      </c>
      <c r="AR34" t="str">
        <f t="shared" si="8"/>
        <v/>
      </c>
      <c r="AS34" t="str">
        <f t="shared" si="5"/>
        <v/>
      </c>
      <c r="AT34">
        <f t="shared" si="9"/>
        <v>0</v>
      </c>
      <c r="AU34">
        <f t="shared" si="10"/>
        <v>0</v>
      </c>
      <c r="AV34">
        <f t="shared" si="11"/>
        <v>0</v>
      </c>
      <c r="AW34">
        <f t="shared" si="12"/>
        <v>0</v>
      </c>
      <c r="AX34">
        <f t="shared" si="13"/>
        <v>0</v>
      </c>
      <c r="AY34">
        <f t="shared" si="14"/>
        <v>0</v>
      </c>
      <c r="AZ34">
        <f t="shared" si="15"/>
        <v>0</v>
      </c>
      <c r="BA34" t="str">
        <f t="shared" si="16"/>
        <v/>
      </c>
      <c r="BB34" s="12">
        <f t="shared" si="17"/>
        <v>0</v>
      </c>
      <c r="BC34" s="12">
        <f t="shared" si="18"/>
        <v>0</v>
      </c>
      <c r="BD34" s="12">
        <f t="shared" si="19"/>
        <v>0</v>
      </c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SUM(AM4:AM34)</f>
        <v>7200</v>
      </c>
      <c r="AT35">
        <f>SUM(AT4:AT34)</f>
        <v>0</v>
      </c>
      <c r="AV35">
        <f t="shared" ref="AV35:BE35" si="38">SUM(AV4:AV34)</f>
        <v>0</v>
      </c>
      <c r="AW35">
        <f t="shared" si="38"/>
        <v>0</v>
      </c>
      <c r="AX35">
        <f t="shared" si="38"/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SUM(Jan:Dec!AZ35)</f>
        <v>0</v>
      </c>
      <c r="AW37">
        <f>BD35</f>
        <v>0</v>
      </c>
    </row>
    <row r="39" spans="2:73" x14ac:dyDescent="0.2">
      <c r="AH39">
        <f>SUM(Jan:Dec!AW35)</f>
        <v>0</v>
      </c>
    </row>
    <row r="41" spans="2:73" x14ac:dyDescent="0.2">
      <c r="AH41">
        <f>SUM(Jan:Dec!AW37)</f>
        <v>0</v>
      </c>
    </row>
  </sheetData>
  <sheetProtection algorithmName="SHA-512" hashValue="v1UeLtKMepJZ1rp4eKlSIefM/kDDabb/8kAqMHZ9QAhGnBsJh+ZkoSAtqu+2mJJo/LDowN+xWAwmyKWM190h0g==" saltValue="YvYxt80OGPO3918HiW1dCA==" spinCount="100000" sheet="1" selectLockedCells="1"/>
  <mergeCells count="14">
    <mergeCell ref="AB22:AE22"/>
    <mergeCell ref="AB3:AE3"/>
    <mergeCell ref="AB31:AE31"/>
    <mergeCell ref="T1:Y1"/>
    <mergeCell ref="Q2:R2"/>
    <mergeCell ref="S2:T2"/>
    <mergeCell ref="U2:V2"/>
    <mergeCell ref="W2:Y2"/>
    <mergeCell ref="M1:S1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N42"/>
  <sheetViews>
    <sheetView showRowColHeaders="0" tabSelected="1" zoomScale="116" zoomScaleNormal="116" workbookViewId="0">
      <selection activeCell="K4" sqref="K4:L4"/>
    </sheetView>
  </sheetViews>
  <sheetFormatPr defaultColWidth="8.85546875" defaultRowHeight="12.75" x14ac:dyDescent="0.2"/>
  <cols>
    <col min="1" max="59" width="2.42578125" style="4" customWidth="1"/>
    <col min="60" max="60" width="2.5703125" style="4" bestFit="1" customWidth="1"/>
    <col min="61" max="61" width="7.5703125" style="4" hidden="1" customWidth="1"/>
    <col min="62" max="62" width="5.5703125" style="62" hidden="1" customWidth="1"/>
    <col min="63" max="63" width="3.85546875" style="62" hidden="1" customWidth="1"/>
    <col min="64" max="64" width="7.5703125" style="62" hidden="1" customWidth="1"/>
    <col min="65" max="65" width="3.85546875" style="62" hidden="1" customWidth="1"/>
    <col min="66" max="66" width="7.5703125" style="62" hidden="1" customWidth="1"/>
    <col min="67" max="67" width="6.5703125" style="62" hidden="1" customWidth="1"/>
    <col min="68" max="71" width="7.5703125" style="62" hidden="1" customWidth="1"/>
    <col min="72" max="72" width="5.5703125" style="62" hidden="1" customWidth="1"/>
    <col min="73" max="76" width="7.5703125" style="62" hidden="1" customWidth="1"/>
    <col min="77" max="77" width="5.5703125" style="62" hidden="1" customWidth="1"/>
    <col min="78" max="81" width="7.5703125" style="62" hidden="1" customWidth="1"/>
    <col min="82" max="82" width="5.5703125" style="62" hidden="1" customWidth="1"/>
    <col min="83" max="86" width="7.5703125" style="62" hidden="1" customWidth="1"/>
    <col min="87" max="87" width="5.5703125" style="62" hidden="1" customWidth="1"/>
    <col min="88" max="91" width="7.5703125" style="62" hidden="1" customWidth="1"/>
    <col min="92" max="92" width="5.5703125" style="62" hidden="1" customWidth="1"/>
    <col min="93" max="96" width="7.5703125" style="62" hidden="1" customWidth="1"/>
    <col min="97" max="97" width="5.5703125" style="62" hidden="1" customWidth="1"/>
    <col min="98" max="101" width="7.5703125" style="62" hidden="1" customWidth="1"/>
    <col min="102" max="102" width="5.5703125" style="62" hidden="1" customWidth="1"/>
    <col min="103" max="106" width="7.5703125" style="62" hidden="1" customWidth="1"/>
    <col min="107" max="107" width="6.42578125" style="62" hidden="1" customWidth="1"/>
    <col min="108" max="111" width="7.5703125" style="62" hidden="1" customWidth="1"/>
    <col min="112" max="112" width="6.42578125" style="62" hidden="1" customWidth="1"/>
    <col min="113" max="116" width="7.5703125" style="62" hidden="1" customWidth="1"/>
    <col min="117" max="117" width="6.42578125" style="62" hidden="1" customWidth="1"/>
    <col min="118" max="118" width="7.5703125" style="4" hidden="1" customWidth="1"/>
    <col min="119" max="16384" width="8.85546875" style="4"/>
  </cols>
  <sheetData>
    <row r="1" spans="1:117" s="50" customFormat="1" ht="18" customHeight="1" thickBot="1" x14ac:dyDescent="0.45">
      <c r="A1" s="48"/>
      <c r="B1" s="55"/>
      <c r="C1" s="56" t="s">
        <v>125</v>
      </c>
      <c r="D1" s="57"/>
      <c r="E1" s="58"/>
      <c r="F1" s="59"/>
      <c r="G1" s="59"/>
      <c r="H1" s="59"/>
      <c r="I1" s="49"/>
      <c r="J1" s="49"/>
      <c r="K1" s="49"/>
      <c r="L1" s="60"/>
      <c r="M1" s="60"/>
      <c r="N1" s="60"/>
      <c r="O1" s="60"/>
      <c r="P1" s="273" t="str">
        <f>Sammanställning!M3</f>
        <v>Ditt namn ska stå här</v>
      </c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H1" s="51"/>
      <c r="AI1" s="51"/>
      <c r="AJ1" s="52"/>
      <c r="AO1" s="61" t="s">
        <v>60</v>
      </c>
      <c r="AP1" s="274">
        <f>C4</f>
        <v>2024</v>
      </c>
      <c r="AQ1" s="274"/>
      <c r="AR1" s="274"/>
      <c r="AS1" s="274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153"/>
      <c r="DF1" s="153"/>
      <c r="DG1" s="153"/>
      <c r="DH1" s="153"/>
      <c r="DI1" s="153"/>
      <c r="DJ1" s="153"/>
      <c r="DK1" s="153"/>
      <c r="DL1" s="153"/>
      <c r="DM1" s="153"/>
    </row>
    <row r="2" spans="1:117" s="25" customFormat="1" ht="10.35" customHeight="1" x14ac:dyDescent="0.2">
      <c r="D2" s="304" t="s">
        <v>7</v>
      </c>
      <c r="K2" s="293" t="s">
        <v>25</v>
      </c>
      <c r="L2" s="293"/>
      <c r="M2" s="293"/>
      <c r="N2" s="293"/>
      <c r="O2" s="293" t="s">
        <v>26</v>
      </c>
      <c r="P2" s="293"/>
      <c r="Q2" s="293"/>
      <c r="R2" s="293"/>
      <c r="T2" s="293" t="s">
        <v>24</v>
      </c>
      <c r="U2" s="293"/>
      <c r="AB2" s="276" t="s">
        <v>32</v>
      </c>
      <c r="AC2" s="276"/>
      <c r="AD2" s="276"/>
      <c r="AE2" s="276"/>
      <c r="BJ2" s="154"/>
      <c r="BK2" s="154"/>
      <c r="BL2" s="154"/>
      <c r="BM2" s="154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4"/>
      <c r="DL2" s="154"/>
      <c r="DM2" s="154"/>
    </row>
    <row r="3" spans="1:117" s="25" customFormat="1" ht="10.35" customHeight="1" thickBot="1" x14ac:dyDescent="0.25">
      <c r="D3" s="305"/>
      <c r="K3" s="31" t="s">
        <v>4</v>
      </c>
      <c r="L3" s="31"/>
      <c r="M3" s="31" t="s">
        <v>5</v>
      </c>
      <c r="N3" s="31"/>
      <c r="O3" s="31" t="s">
        <v>4</v>
      </c>
      <c r="P3" s="31"/>
      <c r="Q3" s="31" t="s">
        <v>5</v>
      </c>
      <c r="R3" s="31"/>
      <c r="T3" s="31" t="s">
        <v>5</v>
      </c>
      <c r="U3" s="31"/>
      <c r="AB3" s="31" t="s">
        <v>4</v>
      </c>
      <c r="AC3" s="31"/>
      <c r="AD3" s="31" t="s">
        <v>5</v>
      </c>
      <c r="AE3" s="31"/>
      <c r="BJ3" s="154"/>
      <c r="BK3" s="154"/>
      <c r="BL3" s="154"/>
      <c r="BM3" s="154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</row>
    <row r="4" spans="1:117" s="25" customFormat="1" ht="9.75" customHeight="1" x14ac:dyDescent="0.2">
      <c r="C4" s="306">
        <v>2024</v>
      </c>
      <c r="D4" s="307"/>
      <c r="E4" s="308"/>
      <c r="G4" s="290" t="s">
        <v>105</v>
      </c>
      <c r="H4" s="290" t="s">
        <v>106</v>
      </c>
      <c r="I4" s="293" t="s">
        <v>31</v>
      </c>
      <c r="J4" s="294"/>
      <c r="K4" s="295">
        <v>8</v>
      </c>
      <c r="L4" s="271"/>
      <c r="M4" s="271">
        <v>30</v>
      </c>
      <c r="N4" s="271"/>
      <c r="O4" s="271">
        <v>17</v>
      </c>
      <c r="P4" s="271"/>
      <c r="Q4" s="271">
        <v>0</v>
      </c>
      <c r="R4" s="272"/>
      <c r="S4" s="32"/>
      <c r="T4" s="269">
        <v>30</v>
      </c>
      <c r="U4" s="270"/>
      <c r="V4" s="32"/>
      <c r="W4" s="276"/>
      <c r="X4" s="276"/>
      <c r="Y4" s="276"/>
      <c r="Z4" s="276"/>
      <c r="AB4" s="302">
        <f>TRUNC(((O4*60+Q4)-(K4*60+M4)-T4)/60)</f>
        <v>8</v>
      </c>
      <c r="AC4" s="303"/>
      <c r="AD4" s="298">
        <f>IF(AB4=0,((O4*60+Q4)-(K4*60+M4)-T4),((O4*60+Q4)-(K4*60+M4)-T4)-60*AB4)</f>
        <v>0</v>
      </c>
      <c r="AE4" s="299"/>
      <c r="AG4" s="276" t="s">
        <v>33</v>
      </c>
      <c r="AH4" s="276"/>
      <c r="AI4" s="276"/>
      <c r="AJ4" s="276"/>
      <c r="AM4" s="277" t="s">
        <v>126</v>
      </c>
      <c r="AN4" s="277"/>
      <c r="AO4" s="277"/>
      <c r="AP4" s="277"/>
      <c r="AQ4" s="251"/>
      <c r="AS4" s="277" t="s">
        <v>127</v>
      </c>
      <c r="AT4" s="277"/>
      <c r="AU4" s="277"/>
      <c r="AV4" s="277"/>
      <c r="BJ4" s="154"/>
      <c r="BK4" s="155">
        <f>K4*60+M4</f>
        <v>510</v>
      </c>
      <c r="BL4" s="154"/>
      <c r="BM4" s="155">
        <f>O4*60+Q4</f>
        <v>1020</v>
      </c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</row>
    <row r="5" spans="1:117" s="25" customFormat="1" ht="10.35" customHeight="1" thickBot="1" x14ac:dyDescent="0.25">
      <c r="C5" s="309"/>
      <c r="D5" s="310"/>
      <c r="E5" s="311"/>
      <c r="G5" s="290"/>
      <c r="H5" s="290"/>
      <c r="I5" s="293" t="s">
        <v>30</v>
      </c>
      <c r="J5" s="294"/>
      <c r="K5" s="291">
        <v>8</v>
      </c>
      <c r="L5" s="266"/>
      <c r="M5" s="266">
        <v>30</v>
      </c>
      <c r="N5" s="266"/>
      <c r="O5" s="266">
        <v>17</v>
      </c>
      <c r="P5" s="266"/>
      <c r="Q5" s="266">
        <v>0</v>
      </c>
      <c r="R5" s="275"/>
      <c r="S5" s="32"/>
      <c r="T5" s="267">
        <v>30</v>
      </c>
      <c r="U5" s="268"/>
      <c r="V5" s="32"/>
      <c r="W5" s="31"/>
      <c r="X5" s="31"/>
      <c r="Y5" s="31"/>
      <c r="Z5" s="31"/>
      <c r="AB5" s="302">
        <f>TRUNC(((O5*60+Q5)-(K5*60+M5)-T5)/60)</f>
        <v>8</v>
      </c>
      <c r="AC5" s="303"/>
      <c r="AD5" s="298">
        <f>IF(AB5=0,((O5*60+Q5)-(K5*60+M5)-T5),((O5*60+Q5)-(K5*60+M5)-T5)-60*AB5)</f>
        <v>0</v>
      </c>
      <c r="AE5" s="299"/>
      <c r="AG5" s="31" t="s">
        <v>4</v>
      </c>
      <c r="AH5" s="31"/>
      <c r="AI5" s="31" t="s">
        <v>5</v>
      </c>
      <c r="AJ5" s="31"/>
      <c r="AM5" s="25" t="s">
        <v>4</v>
      </c>
      <c r="AO5" s="25" t="s">
        <v>5</v>
      </c>
      <c r="BJ5" s="154"/>
      <c r="BK5" s="155">
        <f>K5*60+M5</f>
        <v>510</v>
      </c>
      <c r="BL5" s="154"/>
      <c r="BM5" s="155">
        <f>O5*60+Q5</f>
        <v>1020</v>
      </c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</row>
    <row r="6" spans="1:117" s="25" customFormat="1" ht="10.35" customHeight="1" thickBot="1" x14ac:dyDescent="0.25">
      <c r="C6" s="312"/>
      <c r="D6" s="313"/>
      <c r="E6" s="314"/>
      <c r="G6" s="290"/>
      <c r="H6" s="290"/>
      <c r="I6" s="293" t="s">
        <v>29</v>
      </c>
      <c r="J6" s="294"/>
      <c r="K6" s="291">
        <v>8</v>
      </c>
      <c r="L6" s="266"/>
      <c r="M6" s="266">
        <v>30</v>
      </c>
      <c r="N6" s="266"/>
      <c r="O6" s="266">
        <v>17</v>
      </c>
      <c r="P6" s="266"/>
      <c r="Q6" s="266">
        <v>0</v>
      </c>
      <c r="R6" s="275"/>
      <c r="S6" s="32"/>
      <c r="T6" s="267">
        <v>30</v>
      </c>
      <c r="U6" s="268"/>
      <c r="V6" s="32"/>
      <c r="W6" s="293"/>
      <c r="X6" s="293"/>
      <c r="Y6" s="293"/>
      <c r="Z6" s="293"/>
      <c r="AB6" s="302">
        <f>TRUNC(((O6*60+Q6)-(K6*60+M6)-T6)/60)</f>
        <v>8</v>
      </c>
      <c r="AC6" s="303"/>
      <c r="AD6" s="298">
        <f>IF(AB6=0,((O6*60+Q6)-(K6*60+M6)-T6),((O6*60+Q6)-(K6*60+M6)-T6)-60*AB6)</f>
        <v>0</v>
      </c>
      <c r="AE6" s="299"/>
      <c r="AG6" s="286">
        <f>TRUNC((SUM(AB4:AC8)*60+SUM(AD4:AE8))/60)</f>
        <v>40</v>
      </c>
      <c r="AH6" s="287"/>
      <c r="AI6" s="288">
        <f>IF(AG6=0,SUM(AB4:AC8),((SUM(AB4:AC8)*60+SUM(AD4:AE8))-AG6*60))</f>
        <v>0</v>
      </c>
      <c r="AJ6" s="289"/>
      <c r="AM6" s="282">
        <v>40</v>
      </c>
      <c r="AN6" s="283"/>
      <c r="AO6" s="284">
        <v>0</v>
      </c>
      <c r="AP6" s="285"/>
      <c r="AS6" s="278">
        <f>(AG6*60+AI6)/(AM6*60+AO6)</f>
        <v>1</v>
      </c>
      <c r="AT6" s="279"/>
      <c r="AU6" s="280"/>
      <c r="AV6" s="281"/>
      <c r="BJ6" s="154"/>
      <c r="BK6" s="155">
        <f>K6*60+M6</f>
        <v>510</v>
      </c>
      <c r="BL6" s="154"/>
      <c r="BM6" s="155">
        <f>O6*60+Q6</f>
        <v>1020</v>
      </c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</row>
    <row r="7" spans="1:117" s="25" customFormat="1" ht="10.35" customHeight="1" x14ac:dyDescent="0.2">
      <c r="G7" s="290"/>
      <c r="H7" s="290"/>
      <c r="I7" s="293" t="s">
        <v>28</v>
      </c>
      <c r="J7" s="294"/>
      <c r="K7" s="291">
        <v>8</v>
      </c>
      <c r="L7" s="266"/>
      <c r="M7" s="266">
        <v>30</v>
      </c>
      <c r="N7" s="266"/>
      <c r="O7" s="266">
        <v>17</v>
      </c>
      <c r="P7" s="266"/>
      <c r="Q7" s="266">
        <v>0</v>
      </c>
      <c r="R7" s="275"/>
      <c r="S7" s="32"/>
      <c r="T7" s="267">
        <v>30</v>
      </c>
      <c r="U7" s="268"/>
      <c r="V7" s="32"/>
      <c r="AB7" s="302">
        <f>TRUNC(((O7*60+Q7)-(K7*60+M7)-T7)/60)</f>
        <v>8</v>
      </c>
      <c r="AC7" s="303"/>
      <c r="AD7" s="298">
        <f>IF(AB7=0,((O7*60+Q7)-(K7*60+M7)-T7),((O7*60+Q7)-(K7*60+M7)-T7)-60*AB7)</f>
        <v>0</v>
      </c>
      <c r="AE7" s="299"/>
      <c r="BJ7" s="154"/>
      <c r="BK7" s="155">
        <f>K7*60+M7</f>
        <v>510</v>
      </c>
      <c r="BL7" s="154"/>
      <c r="BM7" s="155">
        <f>O7*60+Q7</f>
        <v>1020</v>
      </c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</row>
    <row r="8" spans="1:117" s="25" customFormat="1" ht="10.35" customHeight="1" thickBot="1" x14ac:dyDescent="0.25">
      <c r="G8" s="290"/>
      <c r="H8" s="290"/>
      <c r="I8" s="293" t="s">
        <v>27</v>
      </c>
      <c r="J8" s="294"/>
      <c r="K8" s="292">
        <v>8</v>
      </c>
      <c r="L8" s="265"/>
      <c r="M8" s="265">
        <v>30</v>
      </c>
      <c r="N8" s="265"/>
      <c r="O8" s="265">
        <v>17</v>
      </c>
      <c r="P8" s="265"/>
      <c r="Q8" s="265">
        <v>0</v>
      </c>
      <c r="R8" s="315"/>
      <c r="S8" s="32"/>
      <c r="T8" s="316">
        <v>30</v>
      </c>
      <c r="U8" s="317"/>
      <c r="V8" s="32"/>
      <c r="AB8" s="296">
        <f>TRUNC(((O8*60+Q8)-(K8*60+M8)-T8)/60)</f>
        <v>8</v>
      </c>
      <c r="AC8" s="297"/>
      <c r="AD8" s="300">
        <f>IF(AB8=0,((O8*60+Q8)-(K8*60+M8)-T8),((O8*60+Q8)-(K8*60+M8)-T8)-60*AB8)</f>
        <v>0</v>
      </c>
      <c r="AE8" s="301"/>
      <c r="BJ8" s="154"/>
      <c r="BK8" s="155">
        <f>K8*60+M8</f>
        <v>510</v>
      </c>
      <c r="BL8" s="154"/>
      <c r="BM8" s="155">
        <f>O8*60+Q8</f>
        <v>1020</v>
      </c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</row>
    <row r="9" spans="1:117" s="25" customFormat="1" ht="12" customHeight="1" thickBot="1" x14ac:dyDescent="0.25">
      <c r="BJ9" s="154"/>
      <c r="BK9" s="155" t="str">
        <f>TEXT(C4,0)</f>
        <v>2024</v>
      </c>
      <c r="BL9" s="155"/>
      <c r="BM9" s="155"/>
      <c r="BN9" s="155"/>
      <c r="BO9" s="155" t="str">
        <f>TEXT(C4,0)</f>
        <v>2024</v>
      </c>
      <c r="BP9" s="155"/>
      <c r="BQ9" s="155"/>
      <c r="BR9" s="155"/>
      <c r="BS9" s="155"/>
      <c r="BT9" s="155" t="str">
        <f>TEXT(C4,0)</f>
        <v>2024</v>
      </c>
      <c r="BU9" s="155"/>
      <c r="BV9" s="155"/>
      <c r="BW9" s="155"/>
      <c r="BX9" s="155"/>
      <c r="BY9" s="155" t="str">
        <f>TEXT(C4,0)</f>
        <v>2024</v>
      </c>
      <c r="BZ9" s="155"/>
      <c r="CA9" s="155"/>
      <c r="CB9" s="155"/>
      <c r="CC9" s="155"/>
      <c r="CD9" s="155" t="str">
        <f>TEXT(C4,0)</f>
        <v>2024</v>
      </c>
      <c r="CE9" s="155"/>
      <c r="CF9" s="155"/>
      <c r="CG9" s="155"/>
      <c r="CH9" s="155"/>
      <c r="CI9" s="155" t="str">
        <f>TEXT(C4,0)</f>
        <v>2024</v>
      </c>
      <c r="CJ9" s="155"/>
      <c r="CK9" s="155"/>
      <c r="CL9" s="155"/>
      <c r="CM9" s="155"/>
      <c r="CN9" s="155" t="str">
        <f>TEXT(C4,0)</f>
        <v>2024</v>
      </c>
      <c r="CO9" s="155"/>
      <c r="CP9" s="155"/>
      <c r="CQ9" s="155"/>
      <c r="CR9" s="155"/>
      <c r="CS9" s="155" t="str">
        <f>TEXT(C4,0)</f>
        <v>2024</v>
      </c>
      <c r="CT9" s="155"/>
      <c r="CU9" s="155"/>
      <c r="CV9" s="155"/>
      <c r="CW9" s="155"/>
      <c r="CX9" s="155" t="str">
        <f>TEXT(C4,0)</f>
        <v>2024</v>
      </c>
      <c r="CY9" s="155"/>
      <c r="CZ9" s="155"/>
      <c r="DA9" s="155"/>
      <c r="DB9" s="155"/>
      <c r="DC9" s="155" t="str">
        <f>TEXT(C4,0)</f>
        <v>2024</v>
      </c>
      <c r="DD9" s="155"/>
      <c r="DE9" s="155"/>
      <c r="DF9" s="155"/>
      <c r="DG9" s="155"/>
      <c r="DH9" s="155" t="str">
        <f>TEXT(C4,0)</f>
        <v>2024</v>
      </c>
      <c r="DI9" s="155"/>
      <c r="DJ9" s="155"/>
      <c r="DK9" s="155"/>
      <c r="DL9" s="155"/>
      <c r="DM9" s="155" t="str">
        <f>TEXT(C4,0)</f>
        <v>2024</v>
      </c>
    </row>
    <row r="10" spans="1:117" s="24" customFormat="1" ht="13.5" thickBot="1" x14ac:dyDescent="0.25">
      <c r="A10" s="40" t="s">
        <v>11</v>
      </c>
      <c r="B10" s="41"/>
      <c r="C10" s="41"/>
      <c r="D10" s="41"/>
      <c r="E10" s="42"/>
      <c r="F10" s="41" t="s">
        <v>12</v>
      </c>
      <c r="G10" s="41"/>
      <c r="H10" s="41"/>
      <c r="I10" s="41"/>
      <c r="J10" s="41"/>
      <c r="K10" s="40" t="s">
        <v>13</v>
      </c>
      <c r="L10" s="41"/>
      <c r="M10" s="41"/>
      <c r="N10" s="41"/>
      <c r="O10" s="42"/>
      <c r="P10" s="41" t="s">
        <v>14</v>
      </c>
      <c r="Q10" s="41"/>
      <c r="R10" s="41"/>
      <c r="S10" s="41"/>
      <c r="T10" s="41"/>
      <c r="U10" s="40" t="s">
        <v>10</v>
      </c>
      <c r="V10" s="41"/>
      <c r="W10" s="41"/>
      <c r="X10" s="41"/>
      <c r="Y10" s="42"/>
      <c r="Z10" s="41" t="s">
        <v>15</v>
      </c>
      <c r="AA10" s="41"/>
      <c r="AB10" s="41"/>
      <c r="AC10" s="41"/>
      <c r="AD10" s="41"/>
      <c r="AE10" s="40" t="s">
        <v>16</v>
      </c>
      <c r="AF10" s="41"/>
      <c r="AG10" s="41"/>
      <c r="AH10" s="41"/>
      <c r="AI10" s="42"/>
      <c r="AJ10" s="41" t="s">
        <v>17</v>
      </c>
      <c r="AK10" s="41"/>
      <c r="AL10" s="41"/>
      <c r="AM10" s="41"/>
      <c r="AN10" s="41"/>
      <c r="AO10" s="40" t="s">
        <v>18</v>
      </c>
      <c r="AP10" s="41"/>
      <c r="AQ10" s="41"/>
      <c r="AR10" s="41"/>
      <c r="AS10" s="42"/>
      <c r="AT10" s="41" t="s">
        <v>19</v>
      </c>
      <c r="AU10" s="41"/>
      <c r="AV10" s="41"/>
      <c r="AW10" s="41"/>
      <c r="AX10" s="41"/>
      <c r="AY10" s="40" t="s">
        <v>20</v>
      </c>
      <c r="AZ10" s="41"/>
      <c r="BA10" s="41"/>
      <c r="BB10" s="41"/>
      <c r="BC10" s="42"/>
      <c r="BD10" s="41" t="s">
        <v>21</v>
      </c>
      <c r="BE10" s="41"/>
      <c r="BF10" s="41"/>
      <c r="BG10" s="41"/>
      <c r="BH10" s="42"/>
      <c r="BJ10" s="155" t="s">
        <v>35</v>
      </c>
      <c r="BK10" s="156"/>
      <c r="BL10" s="156"/>
      <c r="BM10" s="156"/>
      <c r="BN10" s="156"/>
      <c r="BO10" s="155" t="s">
        <v>36</v>
      </c>
      <c r="BP10" s="156"/>
      <c r="BQ10" s="156"/>
      <c r="BR10" s="156"/>
      <c r="BS10" s="156"/>
      <c r="BT10" s="155" t="s">
        <v>37</v>
      </c>
      <c r="BU10" s="156"/>
      <c r="BV10" s="156"/>
      <c r="BW10" s="156"/>
      <c r="BX10" s="156"/>
      <c r="BY10" s="155" t="s">
        <v>38</v>
      </c>
      <c r="BZ10" s="156"/>
      <c r="CA10" s="156"/>
      <c r="CB10" s="156"/>
      <c r="CC10" s="156"/>
      <c r="CD10" s="155" t="s">
        <v>39</v>
      </c>
      <c r="CE10" s="156"/>
      <c r="CF10" s="156"/>
      <c r="CG10" s="156"/>
      <c r="CH10" s="156"/>
      <c r="CI10" s="155" t="s">
        <v>40</v>
      </c>
      <c r="CJ10" s="156"/>
      <c r="CK10" s="156"/>
      <c r="CL10" s="156"/>
      <c r="CM10" s="156"/>
      <c r="CN10" s="155" t="s">
        <v>41</v>
      </c>
      <c r="CO10" s="156"/>
      <c r="CP10" s="156"/>
      <c r="CQ10" s="156"/>
      <c r="CR10" s="156"/>
      <c r="CS10" s="155" t="s">
        <v>42</v>
      </c>
      <c r="CT10" s="156"/>
      <c r="CU10" s="156"/>
      <c r="CV10" s="156"/>
      <c r="CW10" s="156"/>
      <c r="CX10" s="155" t="s">
        <v>43</v>
      </c>
      <c r="CY10" s="156"/>
      <c r="CZ10" s="156"/>
      <c r="DA10" s="156"/>
      <c r="DB10" s="156"/>
      <c r="DC10" s="155" t="s">
        <v>44</v>
      </c>
      <c r="DD10" s="156"/>
      <c r="DE10" s="156"/>
      <c r="DF10" s="155"/>
      <c r="DG10" s="156"/>
      <c r="DH10" s="155" t="s">
        <v>45</v>
      </c>
      <c r="DI10" s="156"/>
      <c r="DJ10" s="156"/>
      <c r="DK10" s="156"/>
      <c r="DL10" s="156"/>
      <c r="DM10" s="155" t="s">
        <v>46</v>
      </c>
    </row>
    <row r="11" spans="1:117" ht="40.35" customHeight="1" x14ac:dyDescent="0.2">
      <c r="A11" s="19" t="s">
        <v>22</v>
      </c>
      <c r="B11" s="37"/>
      <c r="C11" s="20" t="s">
        <v>23</v>
      </c>
      <c r="D11" s="20" t="s">
        <v>66</v>
      </c>
      <c r="E11" s="21" t="s">
        <v>121</v>
      </c>
      <c r="F11" s="19" t="s">
        <v>22</v>
      </c>
      <c r="G11" s="37"/>
      <c r="H11" s="20" t="s">
        <v>23</v>
      </c>
      <c r="I11" s="20" t="s">
        <v>66</v>
      </c>
      <c r="J11" s="21" t="s">
        <v>121</v>
      </c>
      <c r="K11" s="19" t="s">
        <v>22</v>
      </c>
      <c r="L11" s="37"/>
      <c r="M11" s="20" t="s">
        <v>23</v>
      </c>
      <c r="N11" s="20" t="s">
        <v>66</v>
      </c>
      <c r="O11" s="21" t="s">
        <v>121</v>
      </c>
      <c r="P11" s="19" t="s">
        <v>22</v>
      </c>
      <c r="Q11" s="37"/>
      <c r="R11" s="20" t="s">
        <v>23</v>
      </c>
      <c r="S11" s="20" t="s">
        <v>66</v>
      </c>
      <c r="T11" s="21" t="s">
        <v>121</v>
      </c>
      <c r="U11" s="19" t="s">
        <v>22</v>
      </c>
      <c r="V11" s="37"/>
      <c r="W11" s="20" t="s">
        <v>23</v>
      </c>
      <c r="X11" s="20" t="s">
        <v>66</v>
      </c>
      <c r="Y11" s="21" t="s">
        <v>121</v>
      </c>
      <c r="Z11" s="19" t="s">
        <v>22</v>
      </c>
      <c r="AA11" s="37"/>
      <c r="AB11" s="20" t="s">
        <v>23</v>
      </c>
      <c r="AC11" s="20" t="s">
        <v>66</v>
      </c>
      <c r="AD11" s="21" t="s">
        <v>121</v>
      </c>
      <c r="AE11" s="19" t="s">
        <v>22</v>
      </c>
      <c r="AF11" s="37"/>
      <c r="AG11" s="20" t="s">
        <v>23</v>
      </c>
      <c r="AH11" s="20" t="s">
        <v>66</v>
      </c>
      <c r="AI11" s="21" t="s">
        <v>121</v>
      </c>
      <c r="AJ11" s="19" t="s">
        <v>22</v>
      </c>
      <c r="AK11" s="37"/>
      <c r="AL11" s="20" t="s">
        <v>23</v>
      </c>
      <c r="AM11" s="20" t="s">
        <v>66</v>
      </c>
      <c r="AN11" s="21" t="s">
        <v>121</v>
      </c>
      <c r="AO11" s="19" t="s">
        <v>22</v>
      </c>
      <c r="AP11" s="37"/>
      <c r="AQ11" s="20" t="s">
        <v>23</v>
      </c>
      <c r="AR11" s="20" t="s">
        <v>66</v>
      </c>
      <c r="AS11" s="21" t="s">
        <v>121</v>
      </c>
      <c r="AT11" s="19" t="s">
        <v>22</v>
      </c>
      <c r="AU11" s="37"/>
      <c r="AV11" s="20" t="s">
        <v>23</v>
      </c>
      <c r="AW11" s="20" t="s">
        <v>66</v>
      </c>
      <c r="AX11" s="21" t="s">
        <v>121</v>
      </c>
      <c r="AY11" s="19" t="s">
        <v>22</v>
      </c>
      <c r="AZ11" s="37"/>
      <c r="BA11" s="20" t="s">
        <v>23</v>
      </c>
      <c r="BB11" s="20" t="s">
        <v>66</v>
      </c>
      <c r="BC11" s="21" t="s">
        <v>121</v>
      </c>
      <c r="BD11" s="19" t="s">
        <v>22</v>
      </c>
      <c r="BE11" s="37"/>
      <c r="BF11" s="20" t="s">
        <v>23</v>
      </c>
      <c r="BG11" s="20" t="s">
        <v>66</v>
      </c>
      <c r="BH11" s="21" t="s">
        <v>121</v>
      </c>
      <c r="BJ11" s="157" t="s">
        <v>6</v>
      </c>
      <c r="BK11" s="158"/>
      <c r="BL11" s="157"/>
      <c r="BM11" s="157"/>
      <c r="BN11" s="157"/>
      <c r="BO11" s="157" t="s">
        <v>47</v>
      </c>
      <c r="BP11" s="157"/>
      <c r="BQ11" s="157"/>
      <c r="BR11" s="157"/>
      <c r="BS11" s="157"/>
      <c r="BT11" s="157" t="s">
        <v>48</v>
      </c>
      <c r="BU11" s="155"/>
      <c r="BY11" s="157" t="s">
        <v>49</v>
      </c>
      <c r="CD11" s="157" t="s">
        <v>50</v>
      </c>
      <c r="CI11" s="157" t="s">
        <v>51</v>
      </c>
      <c r="CN11" s="157" t="s">
        <v>52</v>
      </c>
      <c r="CS11" s="157" t="s">
        <v>53</v>
      </c>
      <c r="CX11" s="157" t="s">
        <v>54</v>
      </c>
      <c r="DC11" s="157" t="s">
        <v>55</v>
      </c>
      <c r="DH11" s="157" t="s">
        <v>56</v>
      </c>
      <c r="DM11" s="157" t="s">
        <v>57</v>
      </c>
    </row>
    <row r="12" spans="1:117" ht="10.35" customHeight="1" x14ac:dyDescent="0.25">
      <c r="A12" s="151">
        <v>1</v>
      </c>
      <c r="B12" s="38" t="str">
        <f>IF(WEEKDAY(BJ12)=2,"m",IF(WEEKDAY(BJ12)=3,"ti",IF(WEEKDAY(BJ12)=4,"o",IF(WEEKDAY(BJ12)=5,"to",IF(WEEKDAY(BJ12)=6,"f",IF(WEEKDAY(BJ12)=7,"l","s"))))))</f>
        <v>m</v>
      </c>
      <c r="C12" s="212" t="s">
        <v>68</v>
      </c>
      <c r="D12" s="213"/>
      <c r="E12" s="214"/>
      <c r="F12" s="151">
        <v>1</v>
      </c>
      <c r="G12" s="38" t="str">
        <f>IF(WEEKDAY(BO12)=2,"m",IF(WEEKDAY(BO12)=3,"ti",IF(WEEKDAY(BO12)=4,"o",IF(WEEKDAY(BO12)=5,"to",IF(WEEKDAY(BO12)=6,"f",IF(WEEKDAY(BO12)=7,"l","s"))))))</f>
        <v>to</v>
      </c>
      <c r="H12" s="212"/>
      <c r="I12" s="213"/>
      <c r="J12" s="214"/>
      <c r="K12" s="151">
        <v>1</v>
      </c>
      <c r="L12" s="38" t="str">
        <f>IF(WEEKDAY(BT12)=2,"m",IF(WEEKDAY(BT12)=3,"ti",IF(WEEKDAY(BT12)=4,"o",IF(WEEKDAY(BT12)=5,"to",IF(WEEKDAY(BT12)=6,"f",IF(WEEKDAY(BT12)=7,"l","s"))))))</f>
        <v>f</v>
      </c>
      <c r="M12" s="212"/>
      <c r="N12" s="213"/>
      <c r="O12" s="214"/>
      <c r="P12" s="151">
        <v>1</v>
      </c>
      <c r="Q12" s="38" t="str">
        <f>IF(WEEKDAY(BY12)=2,"m",IF(WEEKDAY(BY12)=3,"ti",IF(WEEKDAY(BY12)=4,"o",IF(WEEKDAY(BY12)=5,"to",IF(WEEKDAY(BY12)=6,"f",IF(WEEKDAY(BY12)=7,"l","s"))))))</f>
        <v>m</v>
      </c>
      <c r="R12" s="212" t="s">
        <v>68</v>
      </c>
      <c r="S12" s="213"/>
      <c r="T12" s="214"/>
      <c r="U12" s="151">
        <v>1</v>
      </c>
      <c r="V12" s="38" t="str">
        <f>IF(WEEKDAY(CD12)=2,"m",IF(WEEKDAY(CD12)=3,"ti",IF(WEEKDAY(CD12)=4,"o",IF(WEEKDAY(CD12)=5,"to",IF(WEEKDAY(CD12)=6,"f",IF(WEEKDAY(CD12)=7,"l","s"))))))</f>
        <v>o</v>
      </c>
      <c r="W12" s="212" t="s">
        <v>68</v>
      </c>
      <c r="X12" s="213"/>
      <c r="Y12" s="214"/>
      <c r="Z12" s="151">
        <v>1</v>
      </c>
      <c r="AA12" s="38" t="str">
        <f>IF(WEEKDAY(CI12)=2,"m",IF(WEEKDAY(CI12)=3,"ti",IF(WEEKDAY(CI12)=4,"o",IF(WEEKDAY(CI12)=5,"to",IF(WEEKDAY(CI12)=6,"f",IF(WEEKDAY(CI12)=7,"l","s"))))))</f>
        <v>l</v>
      </c>
      <c r="AB12" s="212" t="str">
        <f>IF(C4=2000,"l","")</f>
        <v/>
      </c>
      <c r="AC12" s="213"/>
      <c r="AD12" s="214"/>
      <c r="AE12" s="151">
        <v>1</v>
      </c>
      <c r="AF12" s="38" t="str">
        <f>IF(WEEKDAY(CN12)=2,"m",IF(WEEKDAY(CN12)=3,"ti",IF(WEEKDAY(CN12)=4,"o",IF(WEEKDAY(CN12)=5,"to",IF(WEEKDAY(CN12)=6,"f",IF(WEEKDAY(CN12)=7,"l","s"))))))</f>
        <v>m</v>
      </c>
      <c r="AG12" s="212"/>
      <c r="AH12" s="213"/>
      <c r="AI12" s="214"/>
      <c r="AJ12" s="151">
        <v>1</v>
      </c>
      <c r="AK12" s="38" t="str">
        <f>IF(WEEKDAY(CS12)=2,"m",IF(WEEKDAY(CS12)=3,"ti",IF(WEEKDAY(CS12)=4,"o",IF(WEEKDAY(CS12)=5,"to",IF(WEEKDAY(CS12)=6,"f",IF(WEEKDAY(CS12)=7,"l","s"))))))</f>
        <v>to</v>
      </c>
      <c r="AL12" s="212"/>
      <c r="AM12" s="213"/>
      <c r="AN12" s="214"/>
      <c r="AO12" s="151">
        <v>1</v>
      </c>
      <c r="AP12" s="38" t="str">
        <f>IF(WEEKDAY(CX12)=2,"m",IF(WEEKDAY(CX12)=3,"ti",IF(WEEKDAY(CX12)=4,"o",IF(WEEKDAY(CX12)=5,"to",IF(WEEKDAY(CX12)=6,"f",IF(WEEKDAY(CX12)=7,"l","s"))))))</f>
        <v>s</v>
      </c>
      <c r="AQ12" s="212"/>
      <c r="AR12" s="213"/>
      <c r="AS12" s="214"/>
      <c r="AT12" s="151">
        <v>1</v>
      </c>
      <c r="AU12" s="38" t="str">
        <f>IF(WEEKDAY(DC12)=2,"m",IF(WEEKDAY(DC12)=3,"ti",IF(WEEKDAY(DC12)=4,"o",IF(WEEKDAY(DC12)=5,"to",IF(WEEKDAY(DC12)=6,"f",IF(WEEKDAY(DC12)=7,"l","s"))))))</f>
        <v>ti</v>
      </c>
      <c r="AV12" s="212"/>
      <c r="AW12" s="213"/>
      <c r="AX12" s="214"/>
      <c r="AY12" s="151">
        <v>1</v>
      </c>
      <c r="AZ12" s="38" t="str">
        <f>IF(WEEKDAY(DH12)=2,"m",IF(WEEKDAY(DH12)=3,"ti",IF(WEEKDAY(DH12)=4,"o",IF(WEEKDAY(DH12)=5,"to",IF(WEEKDAY(DH12)=6,"f",IF(WEEKDAY(DH12)=7,"l","s"))))))</f>
        <v>f</v>
      </c>
      <c r="BA12" s="212"/>
      <c r="BB12" s="213" t="s">
        <v>99</v>
      </c>
      <c r="BC12" s="214"/>
      <c r="BD12" s="151">
        <v>1</v>
      </c>
      <c r="BE12" s="38" t="str">
        <f>IF(WEEKDAY(DM12)=2,"m",IF(WEEKDAY(DM12)=3,"ti",IF(WEEKDAY(DM12)=4,"o",IF(WEEKDAY(DM12)=5,"to",IF(WEEKDAY(DM12)=6,"f",IF(WEEKDAY(DM12)=7,"l","s"))))))</f>
        <v>s</v>
      </c>
      <c r="BF12" s="212"/>
      <c r="BG12" s="213"/>
      <c r="BH12" s="214"/>
      <c r="BJ12" s="158">
        <f>VALUE(CONCATENATE(BK9,BJ11,A12))</f>
        <v>45292</v>
      </c>
      <c r="BK12" s="158"/>
      <c r="BL12" s="158"/>
      <c r="BM12" s="158"/>
      <c r="BN12" s="158"/>
      <c r="BO12" s="158">
        <f>VALUE(CONCATENATE(BO9,BO11,F12))</f>
        <v>45323</v>
      </c>
      <c r="BP12" s="158"/>
      <c r="BQ12" s="158"/>
      <c r="BR12" s="158"/>
      <c r="BS12" s="158"/>
      <c r="BT12" s="158">
        <f>VALUE(CONCATENATE(BT9,BT11,K12))</f>
        <v>45352</v>
      </c>
      <c r="BU12" s="158"/>
      <c r="BV12" s="158"/>
      <c r="BW12" s="158"/>
      <c r="BX12" s="158"/>
      <c r="BY12" s="158">
        <f>VALUE(CONCATENATE(BY9,BY11,P12))</f>
        <v>45383</v>
      </c>
      <c r="BZ12" s="158"/>
      <c r="CA12" s="158"/>
      <c r="CB12" s="158"/>
      <c r="CC12" s="158"/>
      <c r="CD12" s="158">
        <f>VALUE(CONCATENATE(CD9,CD11,U12))</f>
        <v>45413</v>
      </c>
      <c r="CE12" s="158"/>
      <c r="CF12" s="158"/>
      <c r="CG12" s="158"/>
      <c r="CH12" s="158"/>
      <c r="CI12" s="158">
        <f>VALUE(CONCATENATE(CI9,CI11,Z12))</f>
        <v>45444</v>
      </c>
      <c r="CJ12" s="158"/>
      <c r="CK12" s="158"/>
      <c r="CL12" s="158"/>
      <c r="CM12" s="158"/>
      <c r="CN12" s="158">
        <f>VALUE(CONCATENATE(CN9,CN11,AE12))</f>
        <v>45474</v>
      </c>
      <c r="CO12" s="158"/>
      <c r="CP12" s="158"/>
      <c r="CQ12" s="158"/>
      <c r="CR12" s="158"/>
      <c r="CS12" s="158">
        <f>VALUE(CONCATENATE(CS9,CS11,AJ12))</f>
        <v>45505</v>
      </c>
      <c r="CT12" s="158"/>
      <c r="CU12" s="158"/>
      <c r="CV12" s="158"/>
      <c r="CW12" s="158"/>
      <c r="CX12" s="158">
        <f>VALUE(CONCATENATE(CX9,CX11,AO12))</f>
        <v>45536</v>
      </c>
      <c r="CY12" s="158"/>
      <c r="CZ12" s="158"/>
      <c r="DA12" s="158"/>
      <c r="DB12" s="158"/>
      <c r="DC12" s="158">
        <f>VALUE(CONCATENATE(DC9,DC11,AT12))</f>
        <v>45566</v>
      </c>
      <c r="DD12" s="158"/>
      <c r="DE12" s="158"/>
      <c r="DF12" s="158"/>
      <c r="DG12" s="158"/>
      <c r="DH12" s="158">
        <f>VALUE(CONCATENATE(DH9,DH11,AY12))</f>
        <v>45597</v>
      </c>
      <c r="DI12" s="158"/>
      <c r="DJ12" s="158"/>
      <c r="DK12" s="158"/>
      <c r="DL12" s="158"/>
      <c r="DM12" s="158">
        <f>VALUE(CONCATENATE(DM9,DM11,BD12))</f>
        <v>45627</v>
      </c>
    </row>
    <row r="13" spans="1:117" ht="10.35" customHeight="1" x14ac:dyDescent="0.25">
      <c r="A13" s="151">
        <v>2</v>
      </c>
      <c r="B13" s="38" t="str">
        <f t="shared" ref="B13:B42" si="0">IF(WEEKDAY(BJ13)=2,"m",IF(WEEKDAY(BJ13)=3,"ti",IF(WEEKDAY(BJ13)=4,"o",IF(WEEKDAY(BJ13)=5,"to",IF(WEEKDAY(BJ13)=6,"f",IF(WEEKDAY(BJ13)=7,"l","s"))))))</f>
        <v>ti</v>
      </c>
      <c r="C13" s="212"/>
      <c r="D13" s="213"/>
      <c r="E13" s="214"/>
      <c r="F13" s="151">
        <v>2</v>
      </c>
      <c r="G13" s="38" t="str">
        <f t="shared" ref="G13:G40" si="1">IF(WEEKDAY(BO13)=2,"m",IF(WEEKDAY(BO13)=3,"ti",IF(WEEKDAY(BO13)=4,"o",IF(WEEKDAY(BO13)=5,"to",IF(WEEKDAY(BO13)=6,"f",IF(WEEKDAY(BO13)=7,"l","s"))))))</f>
        <v>f</v>
      </c>
      <c r="H13" s="212"/>
      <c r="I13" s="213"/>
      <c r="J13" s="214"/>
      <c r="K13" s="151">
        <v>2</v>
      </c>
      <c r="L13" s="38" t="str">
        <f t="shared" ref="L13:L42" si="2">IF(WEEKDAY(BT13)=2,"m",IF(WEEKDAY(BT13)=3,"ti",IF(WEEKDAY(BT13)=4,"o",IF(WEEKDAY(BT13)=5,"to",IF(WEEKDAY(BT13)=6,"f",IF(WEEKDAY(BT13)=7,"l","s"))))))</f>
        <v>l</v>
      </c>
      <c r="M13" s="212"/>
      <c r="N13" s="213"/>
      <c r="O13" s="214"/>
      <c r="P13" s="151">
        <v>2</v>
      </c>
      <c r="Q13" s="38" t="str">
        <f t="shared" ref="Q13:Q41" si="3">IF(WEEKDAY(BY13)=2,"m",IF(WEEKDAY(BY13)=3,"ti",IF(WEEKDAY(BY13)=4,"o",IF(WEEKDAY(BY13)=5,"to",IF(WEEKDAY(BY13)=6,"f",IF(WEEKDAY(BY13)=7,"l","s"))))))</f>
        <v>ti</v>
      </c>
      <c r="R13" s="212"/>
      <c r="S13" s="213"/>
      <c r="T13" s="214"/>
      <c r="U13" s="151">
        <v>2</v>
      </c>
      <c r="V13" s="38" t="str">
        <f t="shared" ref="V13:V42" si="4">IF(WEEKDAY(CD13)=2,"m",IF(WEEKDAY(CD13)=3,"ti",IF(WEEKDAY(CD13)=4,"o",IF(WEEKDAY(CD13)=5,"to",IF(WEEKDAY(CD13)=6,"f",IF(WEEKDAY(CD13)=7,"l","s"))))))</f>
        <v>to</v>
      </c>
      <c r="W13" s="212"/>
      <c r="X13" s="213"/>
      <c r="Y13" s="214"/>
      <c r="Z13" s="151">
        <v>2</v>
      </c>
      <c r="AA13" s="38" t="str">
        <f t="shared" ref="AA13:AA41" si="5">IF(WEEKDAY(CI13)=2,"m",IF(WEEKDAY(CI13)=3,"ti",IF(WEEKDAY(CI13)=4,"o",IF(WEEKDAY(CI13)=5,"to",IF(WEEKDAY(CI13)=6,"f",IF(WEEKDAY(CI13)=7,"l","s"))))))</f>
        <v>s</v>
      </c>
      <c r="AB13" s="212"/>
      <c r="AC13" s="213"/>
      <c r="AD13" s="214"/>
      <c r="AE13" s="151">
        <v>2</v>
      </c>
      <c r="AF13" s="38" t="str">
        <f t="shared" ref="AF13:AF42" si="6">IF(WEEKDAY(CN13)=2,"m",IF(WEEKDAY(CN13)=3,"ti",IF(WEEKDAY(CN13)=4,"o",IF(WEEKDAY(CN13)=5,"to",IF(WEEKDAY(CN13)=6,"f",IF(WEEKDAY(CN13)=7,"l","s"))))))</f>
        <v>ti</v>
      </c>
      <c r="AG13" s="212"/>
      <c r="AH13" s="213"/>
      <c r="AI13" s="214"/>
      <c r="AJ13" s="151">
        <v>2</v>
      </c>
      <c r="AK13" s="38" t="str">
        <f t="shared" ref="AK13:AK42" si="7">IF(WEEKDAY(CS13)=2,"m",IF(WEEKDAY(CS13)=3,"ti",IF(WEEKDAY(CS13)=4,"o",IF(WEEKDAY(CS13)=5,"to",IF(WEEKDAY(CS13)=6,"f",IF(WEEKDAY(CS13)=7,"l","s"))))))</f>
        <v>f</v>
      </c>
      <c r="AL13" s="212"/>
      <c r="AM13" s="213"/>
      <c r="AN13" s="214"/>
      <c r="AO13" s="151">
        <v>2</v>
      </c>
      <c r="AP13" s="38" t="str">
        <f t="shared" ref="AP13:AP41" si="8">IF(WEEKDAY(CX13)=2,"m",IF(WEEKDAY(CX13)=3,"ti",IF(WEEKDAY(CX13)=4,"o",IF(WEEKDAY(CX13)=5,"to",IF(WEEKDAY(CX13)=6,"f",IF(WEEKDAY(CX13)=7,"l","s"))))))</f>
        <v>m</v>
      </c>
      <c r="AQ13" s="212"/>
      <c r="AR13" s="213"/>
      <c r="AS13" s="214"/>
      <c r="AT13" s="151">
        <v>2</v>
      </c>
      <c r="AU13" s="38" t="str">
        <f t="shared" ref="AU13:AU42" si="9">IF(WEEKDAY(DC13)=2,"m",IF(WEEKDAY(DC13)=3,"ti",IF(WEEKDAY(DC13)=4,"o",IF(WEEKDAY(DC13)=5,"to",IF(WEEKDAY(DC13)=6,"f",IF(WEEKDAY(DC13)=7,"l","s"))))))</f>
        <v>o</v>
      </c>
      <c r="AV13" s="212"/>
      <c r="AW13" s="213"/>
      <c r="AX13" s="214"/>
      <c r="AY13" s="151">
        <v>2</v>
      </c>
      <c r="AZ13" s="38" t="str">
        <f t="shared" ref="AZ13:AZ41" si="10">IF(WEEKDAY(DH13)=2,"m",IF(WEEKDAY(DH13)=3,"ti",IF(WEEKDAY(DH13)=4,"o",IF(WEEKDAY(DH13)=5,"to",IF(WEEKDAY(DH13)=6,"f",IF(WEEKDAY(DH13)=7,"l","s"))))))</f>
        <v>l</v>
      </c>
      <c r="BA13" s="212" t="s">
        <v>68</v>
      </c>
      <c r="BB13" s="213"/>
      <c r="BC13" s="214"/>
      <c r="BD13" s="151">
        <v>2</v>
      </c>
      <c r="BE13" s="38" t="str">
        <f t="shared" ref="BE13:BE42" si="11">IF(WEEKDAY(DM13)=2,"m",IF(WEEKDAY(DM13)=3,"ti",IF(WEEKDAY(DM13)=4,"o",IF(WEEKDAY(DM13)=5,"to",IF(WEEKDAY(DM13)=6,"f",IF(WEEKDAY(DM13)=7,"l","s"))))))</f>
        <v>m</v>
      </c>
      <c r="BF13" s="212"/>
      <c r="BG13" s="213"/>
      <c r="BH13" s="214"/>
      <c r="BJ13" s="158">
        <f>VALUE(CONCATENATE(BK9,BJ11,A13))</f>
        <v>45293</v>
      </c>
      <c r="BK13" s="158"/>
      <c r="BL13" s="158"/>
      <c r="BM13" s="158"/>
      <c r="BN13" s="158"/>
      <c r="BO13" s="158">
        <f>VALUE(CONCATENATE(BO9,BO11,F13))</f>
        <v>45324</v>
      </c>
      <c r="BP13" s="158"/>
      <c r="BQ13" s="158"/>
      <c r="BR13" s="158"/>
      <c r="BS13" s="158"/>
      <c r="BT13" s="158">
        <f>VALUE(CONCATENATE(BT9,BT11,K13))</f>
        <v>45353</v>
      </c>
      <c r="BU13" s="158"/>
      <c r="BV13" s="158"/>
      <c r="BW13" s="158"/>
      <c r="BX13" s="158"/>
      <c r="BY13" s="158">
        <f>VALUE(CONCATENATE(BY9,BY11,P13))</f>
        <v>45384</v>
      </c>
      <c r="BZ13" s="158"/>
      <c r="CA13" s="158"/>
      <c r="CB13" s="158"/>
      <c r="CC13" s="158"/>
      <c r="CD13" s="158">
        <f>VALUE(CONCATENATE(CD9,CD11,U13))</f>
        <v>45414</v>
      </c>
      <c r="CE13" s="158"/>
      <c r="CF13" s="158"/>
      <c r="CG13" s="158"/>
      <c r="CH13" s="158"/>
      <c r="CI13" s="158">
        <f>VALUE(CONCATENATE(CI9,CI11,Z13))</f>
        <v>45445</v>
      </c>
      <c r="CJ13" s="158"/>
      <c r="CK13" s="158"/>
      <c r="CL13" s="158"/>
      <c r="CM13" s="158"/>
      <c r="CN13" s="158">
        <f>VALUE(CONCATENATE(CN9,CN11,AE13))</f>
        <v>45475</v>
      </c>
      <c r="CO13" s="158"/>
      <c r="CP13" s="158"/>
      <c r="CQ13" s="158"/>
      <c r="CR13" s="158"/>
      <c r="CS13" s="158">
        <f>VALUE(CONCATENATE(CS9,CS11,AJ13))</f>
        <v>45506</v>
      </c>
      <c r="CT13" s="158"/>
      <c r="CU13" s="158"/>
      <c r="CV13" s="158"/>
      <c r="CW13" s="158"/>
      <c r="CX13" s="158">
        <f>VALUE(CONCATENATE(CX9,CX11,AO13))</f>
        <v>45537</v>
      </c>
      <c r="CY13" s="158"/>
      <c r="CZ13" s="158"/>
      <c r="DA13" s="158"/>
      <c r="DB13" s="158"/>
      <c r="DC13" s="158">
        <f>VALUE(CONCATENATE(DC9,DC11,AT13))</f>
        <v>45567</v>
      </c>
      <c r="DD13" s="158"/>
      <c r="DE13" s="158"/>
      <c r="DF13" s="158"/>
      <c r="DG13" s="158"/>
      <c r="DH13" s="158">
        <f>VALUE(CONCATENATE(DH9,DH11,AY13))</f>
        <v>45598</v>
      </c>
      <c r="DI13" s="158"/>
      <c r="DJ13" s="158"/>
      <c r="DK13" s="158"/>
      <c r="DL13" s="158"/>
      <c r="DM13" s="158">
        <f>VALUE(CONCATENATE(DM9,DM11,BD13))</f>
        <v>45628</v>
      </c>
    </row>
    <row r="14" spans="1:117" ht="10.35" customHeight="1" x14ac:dyDescent="0.25">
      <c r="A14" s="151">
        <v>3</v>
      </c>
      <c r="B14" s="38" t="str">
        <f t="shared" si="0"/>
        <v>o</v>
      </c>
      <c r="C14" s="212"/>
      <c r="D14" s="213"/>
      <c r="E14" s="214"/>
      <c r="F14" s="151">
        <v>3</v>
      </c>
      <c r="G14" s="38" t="str">
        <f t="shared" si="1"/>
        <v>l</v>
      </c>
      <c r="H14" s="212"/>
      <c r="I14" s="213"/>
      <c r="J14" s="214"/>
      <c r="K14" s="151">
        <v>3</v>
      </c>
      <c r="L14" s="38" t="str">
        <f t="shared" si="2"/>
        <v>s</v>
      </c>
      <c r="M14" s="212"/>
      <c r="N14" s="213"/>
      <c r="O14" s="214"/>
      <c r="P14" s="151">
        <v>3</v>
      </c>
      <c r="Q14" s="38" t="str">
        <f t="shared" si="3"/>
        <v>o</v>
      </c>
      <c r="R14" s="212"/>
      <c r="S14" s="213"/>
      <c r="T14" s="214"/>
      <c r="U14" s="151">
        <v>3</v>
      </c>
      <c r="V14" s="38" t="str">
        <f t="shared" si="4"/>
        <v>f</v>
      </c>
      <c r="W14" s="212"/>
      <c r="X14" s="213"/>
      <c r="Y14" s="214"/>
      <c r="Z14" s="151">
        <v>3</v>
      </c>
      <c r="AA14" s="38" t="str">
        <f t="shared" si="5"/>
        <v>m</v>
      </c>
      <c r="AB14" s="212"/>
      <c r="AC14" s="213"/>
      <c r="AD14" s="214"/>
      <c r="AE14" s="151">
        <v>3</v>
      </c>
      <c r="AF14" s="38" t="str">
        <f t="shared" si="6"/>
        <v>o</v>
      </c>
      <c r="AG14" s="212"/>
      <c r="AH14" s="213"/>
      <c r="AI14" s="214"/>
      <c r="AJ14" s="151">
        <v>3</v>
      </c>
      <c r="AK14" s="38" t="str">
        <f t="shared" si="7"/>
        <v>l</v>
      </c>
      <c r="AL14" s="212"/>
      <c r="AM14" s="213"/>
      <c r="AN14" s="214"/>
      <c r="AO14" s="151">
        <v>3</v>
      </c>
      <c r="AP14" s="38" t="str">
        <f t="shared" si="8"/>
        <v>ti</v>
      </c>
      <c r="AQ14" s="212"/>
      <c r="AR14" s="213"/>
      <c r="AS14" s="214"/>
      <c r="AT14" s="151">
        <v>3</v>
      </c>
      <c r="AU14" s="38" t="str">
        <f t="shared" si="9"/>
        <v>to</v>
      </c>
      <c r="AV14" s="212"/>
      <c r="AW14" s="213"/>
      <c r="AX14" s="214"/>
      <c r="AY14" s="151">
        <v>3</v>
      </c>
      <c r="AZ14" s="38" t="str">
        <f t="shared" si="10"/>
        <v>s</v>
      </c>
      <c r="BA14" s="212"/>
      <c r="BB14" s="213"/>
      <c r="BC14" s="214"/>
      <c r="BD14" s="151">
        <v>3</v>
      </c>
      <c r="BE14" s="38" t="str">
        <f t="shared" si="11"/>
        <v>ti</v>
      </c>
      <c r="BF14" s="212"/>
      <c r="BG14" s="213"/>
      <c r="BH14" s="214"/>
      <c r="BJ14" s="158">
        <f>VALUE(CONCATENATE(BK9,BJ11,A14))</f>
        <v>45294</v>
      </c>
      <c r="BK14" s="158"/>
      <c r="BL14" s="158"/>
      <c r="BM14" s="158"/>
      <c r="BN14" s="158"/>
      <c r="BO14" s="158">
        <f>VALUE(CONCATENATE(BO9,BO11,F14))</f>
        <v>45325</v>
      </c>
      <c r="BP14" s="158"/>
      <c r="BQ14" s="158"/>
      <c r="BR14" s="158"/>
      <c r="BS14" s="158"/>
      <c r="BT14" s="158">
        <f>VALUE(CONCATENATE(BT9,BT11,K14))</f>
        <v>45354</v>
      </c>
      <c r="BU14" s="158"/>
      <c r="BV14" s="158"/>
      <c r="BW14" s="158"/>
      <c r="BX14" s="158"/>
      <c r="BY14" s="158">
        <f>VALUE(CONCATENATE(BY9,BY11,P14))</f>
        <v>45385</v>
      </c>
      <c r="BZ14" s="158"/>
      <c r="CA14" s="158"/>
      <c r="CB14" s="158"/>
      <c r="CC14" s="158"/>
      <c r="CD14" s="158">
        <f>VALUE(CONCATENATE(CD9,CD11,U14))</f>
        <v>45415</v>
      </c>
      <c r="CE14" s="158"/>
      <c r="CF14" s="158"/>
      <c r="CG14" s="158"/>
      <c r="CH14" s="158"/>
      <c r="CI14" s="158">
        <f>VALUE(CONCATENATE(CI9,CI11,Z14))</f>
        <v>45446</v>
      </c>
      <c r="CJ14" s="158"/>
      <c r="CK14" s="158"/>
      <c r="CL14" s="158"/>
      <c r="CM14" s="158"/>
      <c r="CN14" s="158">
        <f>VALUE(CONCATENATE(CN9,CN11,AE14))</f>
        <v>45476</v>
      </c>
      <c r="CO14" s="158"/>
      <c r="CP14" s="158"/>
      <c r="CQ14" s="158"/>
      <c r="CR14" s="158"/>
      <c r="CS14" s="158">
        <f>VALUE(CONCATENATE(CS9,CS11,AJ14))</f>
        <v>45507</v>
      </c>
      <c r="CT14" s="158"/>
      <c r="CU14" s="158"/>
      <c r="CV14" s="158"/>
      <c r="CW14" s="158"/>
      <c r="CX14" s="158">
        <f>VALUE(CONCATENATE(CX9,CX11,AO14))</f>
        <v>45538</v>
      </c>
      <c r="CY14" s="158"/>
      <c r="CZ14" s="158"/>
      <c r="DA14" s="158"/>
      <c r="DB14" s="158"/>
      <c r="DC14" s="158">
        <f>VALUE(CONCATENATE(DC9,DC11,AT14))</f>
        <v>45568</v>
      </c>
      <c r="DD14" s="158"/>
      <c r="DE14" s="158"/>
      <c r="DF14" s="158"/>
      <c r="DG14" s="158"/>
      <c r="DH14" s="158">
        <f>VALUE(CONCATENATE(DH9,DH11,AY14))</f>
        <v>45599</v>
      </c>
      <c r="DI14" s="158"/>
      <c r="DJ14" s="158"/>
      <c r="DK14" s="158"/>
      <c r="DL14" s="158"/>
      <c r="DM14" s="158">
        <f>VALUE(CONCATENATE(DM9,DM11,BD14))</f>
        <v>45629</v>
      </c>
    </row>
    <row r="15" spans="1:117" ht="10.35" customHeight="1" x14ac:dyDescent="0.25">
      <c r="A15" s="151">
        <v>4</v>
      </c>
      <c r="B15" s="38" t="str">
        <f t="shared" si="0"/>
        <v>to</v>
      </c>
      <c r="C15" s="212"/>
      <c r="D15" s="213"/>
      <c r="E15" s="214"/>
      <c r="F15" s="151">
        <v>4</v>
      </c>
      <c r="G15" s="38" t="str">
        <f t="shared" si="1"/>
        <v>s</v>
      </c>
      <c r="H15" s="212"/>
      <c r="I15" s="213"/>
      <c r="J15" s="214"/>
      <c r="K15" s="151">
        <v>4</v>
      </c>
      <c r="L15" s="38" t="str">
        <f t="shared" si="2"/>
        <v>m</v>
      </c>
      <c r="M15" s="212"/>
      <c r="N15" s="213"/>
      <c r="O15" s="214"/>
      <c r="P15" s="151">
        <v>4</v>
      </c>
      <c r="Q15" s="38" t="str">
        <f t="shared" si="3"/>
        <v>to</v>
      </c>
      <c r="R15" s="212"/>
      <c r="S15" s="213"/>
      <c r="T15" s="214"/>
      <c r="U15" s="151">
        <v>4</v>
      </c>
      <c r="V15" s="38" t="str">
        <f t="shared" si="4"/>
        <v>l</v>
      </c>
      <c r="W15" s="212"/>
      <c r="X15" s="213"/>
      <c r="Y15" s="214"/>
      <c r="Z15" s="151">
        <v>4</v>
      </c>
      <c r="AA15" s="38" t="str">
        <f t="shared" si="5"/>
        <v>ti</v>
      </c>
      <c r="AB15" s="212"/>
      <c r="AC15" s="213"/>
      <c r="AD15" s="214"/>
      <c r="AE15" s="151">
        <v>4</v>
      </c>
      <c r="AF15" s="38" t="str">
        <f t="shared" si="6"/>
        <v>to</v>
      </c>
      <c r="AG15" s="212"/>
      <c r="AH15" s="213"/>
      <c r="AI15" s="214"/>
      <c r="AJ15" s="151">
        <v>4</v>
      </c>
      <c r="AK15" s="38" t="str">
        <f t="shared" si="7"/>
        <v>s</v>
      </c>
      <c r="AL15" s="212"/>
      <c r="AM15" s="213"/>
      <c r="AN15" s="214"/>
      <c r="AO15" s="151">
        <v>4</v>
      </c>
      <c r="AP15" s="38" t="str">
        <f t="shared" si="8"/>
        <v>o</v>
      </c>
      <c r="AQ15" s="212"/>
      <c r="AR15" s="213"/>
      <c r="AS15" s="214"/>
      <c r="AT15" s="151">
        <v>4</v>
      </c>
      <c r="AU15" s="38" t="str">
        <f t="shared" si="9"/>
        <v>f</v>
      </c>
      <c r="AV15" s="212"/>
      <c r="AW15" s="213"/>
      <c r="AX15" s="214"/>
      <c r="AY15" s="151">
        <v>4</v>
      </c>
      <c r="AZ15" s="38" t="str">
        <f t="shared" si="10"/>
        <v>m</v>
      </c>
      <c r="BA15" s="212"/>
      <c r="BB15" s="213"/>
      <c r="BC15" s="214"/>
      <c r="BD15" s="151">
        <v>4</v>
      </c>
      <c r="BE15" s="38" t="str">
        <f t="shared" si="11"/>
        <v>o</v>
      </c>
      <c r="BF15" s="212"/>
      <c r="BG15" s="213"/>
      <c r="BH15" s="214"/>
      <c r="BJ15" s="158">
        <f>VALUE(CONCATENATE(BK9,BJ11,A15))</f>
        <v>45295</v>
      </c>
      <c r="BK15" s="158"/>
      <c r="BL15" s="158"/>
      <c r="BM15" s="158"/>
      <c r="BN15" s="158"/>
      <c r="BO15" s="158">
        <f>VALUE(CONCATENATE(BO9,BO11,F15))</f>
        <v>45326</v>
      </c>
      <c r="BP15" s="158"/>
      <c r="BQ15" s="158"/>
      <c r="BR15" s="158"/>
      <c r="BS15" s="158"/>
      <c r="BT15" s="158">
        <f>VALUE(CONCATENATE(BT9,BT11,K15))</f>
        <v>45355</v>
      </c>
      <c r="BU15" s="158"/>
      <c r="BV15" s="158"/>
      <c r="BW15" s="158"/>
      <c r="BX15" s="158"/>
      <c r="BY15" s="158">
        <f>VALUE(CONCATENATE(BY9,BY11,P15))</f>
        <v>45386</v>
      </c>
      <c r="BZ15" s="158"/>
      <c r="CA15" s="158"/>
      <c r="CB15" s="158"/>
      <c r="CC15" s="158"/>
      <c r="CD15" s="158">
        <f>VALUE(CONCATENATE(CD9,CD11,U15))</f>
        <v>45416</v>
      </c>
      <c r="CE15" s="158"/>
      <c r="CF15" s="158"/>
      <c r="CG15" s="158"/>
      <c r="CH15" s="158"/>
      <c r="CI15" s="158">
        <f>VALUE(CONCATENATE(CI9,CI11,Z15))</f>
        <v>45447</v>
      </c>
      <c r="CJ15" s="158"/>
      <c r="CK15" s="158"/>
      <c r="CL15" s="158"/>
      <c r="CM15" s="158"/>
      <c r="CN15" s="158">
        <f>VALUE(CONCATENATE(CN9,CN11,AE15))</f>
        <v>45477</v>
      </c>
      <c r="CO15" s="158"/>
      <c r="CP15" s="158"/>
      <c r="CQ15" s="158"/>
      <c r="CR15" s="158"/>
      <c r="CS15" s="158">
        <f>VALUE(CONCATENATE(CS9,CS11,AJ15))</f>
        <v>45508</v>
      </c>
      <c r="CT15" s="158"/>
      <c r="CU15" s="158"/>
      <c r="CV15" s="158"/>
      <c r="CW15" s="158"/>
      <c r="CX15" s="158">
        <f>VALUE(CONCATENATE(CX9,CX11,AO15))</f>
        <v>45539</v>
      </c>
      <c r="CY15" s="158"/>
      <c r="CZ15" s="158"/>
      <c r="DA15" s="158"/>
      <c r="DB15" s="158"/>
      <c r="DC15" s="158">
        <f>VALUE(CONCATENATE(DC9,DC11,AT15))</f>
        <v>45569</v>
      </c>
      <c r="DD15" s="158"/>
      <c r="DE15" s="158"/>
      <c r="DF15" s="158"/>
      <c r="DG15" s="158"/>
      <c r="DH15" s="158">
        <f>VALUE(CONCATENATE(DH9,DH11,AY15))</f>
        <v>45600</v>
      </c>
      <c r="DI15" s="158"/>
      <c r="DJ15" s="158"/>
      <c r="DK15" s="158"/>
      <c r="DL15" s="158"/>
      <c r="DM15" s="158">
        <f>VALUE(CONCATENATE(DM9,DM11,BD15))</f>
        <v>45630</v>
      </c>
    </row>
    <row r="16" spans="1:117" ht="10.35" customHeight="1" x14ac:dyDescent="0.25">
      <c r="A16" s="151">
        <v>5</v>
      </c>
      <c r="B16" s="38" t="str">
        <f t="shared" si="0"/>
        <v>f</v>
      </c>
      <c r="C16" s="212"/>
      <c r="D16" s="213"/>
      <c r="E16" s="214">
        <v>4</v>
      </c>
      <c r="F16" s="151">
        <v>5</v>
      </c>
      <c r="G16" s="38" t="str">
        <f t="shared" si="1"/>
        <v>m</v>
      </c>
      <c r="H16" s="212"/>
      <c r="I16" s="213"/>
      <c r="J16" s="214"/>
      <c r="K16" s="151">
        <v>5</v>
      </c>
      <c r="L16" s="38" t="str">
        <f t="shared" si="2"/>
        <v>ti</v>
      </c>
      <c r="M16" s="212"/>
      <c r="N16" s="213"/>
      <c r="O16" s="214"/>
      <c r="P16" s="151">
        <v>5</v>
      </c>
      <c r="Q16" s="38" t="str">
        <f t="shared" si="3"/>
        <v>f</v>
      </c>
      <c r="R16" s="212"/>
      <c r="S16" s="213"/>
      <c r="T16" s="214"/>
      <c r="U16" s="151">
        <v>5</v>
      </c>
      <c r="V16" s="38" t="str">
        <f t="shared" si="4"/>
        <v>s</v>
      </c>
      <c r="W16" s="212"/>
      <c r="X16" s="213"/>
      <c r="Y16" s="214"/>
      <c r="Z16" s="151">
        <v>5</v>
      </c>
      <c r="AA16" s="38" t="str">
        <f t="shared" si="5"/>
        <v>o</v>
      </c>
      <c r="AB16" s="212"/>
      <c r="AC16" s="213"/>
      <c r="AD16" s="214"/>
      <c r="AE16" s="151">
        <v>5</v>
      </c>
      <c r="AF16" s="38" t="str">
        <f t="shared" si="6"/>
        <v>f</v>
      </c>
      <c r="AG16" s="212"/>
      <c r="AH16" s="213"/>
      <c r="AI16" s="214"/>
      <c r="AJ16" s="151">
        <v>5</v>
      </c>
      <c r="AK16" s="38" t="str">
        <f t="shared" si="7"/>
        <v>m</v>
      </c>
      <c r="AL16" s="212"/>
      <c r="AM16" s="213"/>
      <c r="AN16" s="214"/>
      <c r="AO16" s="151">
        <v>5</v>
      </c>
      <c r="AP16" s="38" t="str">
        <f t="shared" si="8"/>
        <v>to</v>
      </c>
      <c r="AQ16" s="212"/>
      <c r="AR16" s="213"/>
      <c r="AS16" s="214"/>
      <c r="AT16" s="151">
        <v>5</v>
      </c>
      <c r="AU16" s="38" t="str">
        <f t="shared" si="9"/>
        <v>l</v>
      </c>
      <c r="AV16" s="212"/>
      <c r="AW16" s="213"/>
      <c r="AX16" s="214"/>
      <c r="AY16" s="151">
        <v>5</v>
      </c>
      <c r="AZ16" s="38" t="str">
        <f t="shared" si="10"/>
        <v>ti</v>
      </c>
      <c r="BA16" s="212"/>
      <c r="BB16" s="213"/>
      <c r="BC16" s="214"/>
      <c r="BD16" s="151">
        <v>5</v>
      </c>
      <c r="BE16" s="38" t="str">
        <f t="shared" si="11"/>
        <v>to</v>
      </c>
      <c r="BF16" s="212"/>
      <c r="BG16" s="213"/>
      <c r="BH16" s="214"/>
      <c r="BJ16" s="158">
        <f>VALUE(CONCATENATE(BK9,BJ11,A16))</f>
        <v>45296</v>
      </c>
      <c r="BK16" s="158"/>
      <c r="BL16" s="158"/>
      <c r="BM16" s="158"/>
      <c r="BN16" s="158"/>
      <c r="BO16" s="158">
        <f>VALUE(CONCATENATE(BO9,BO11,F16))</f>
        <v>45327</v>
      </c>
      <c r="BP16" s="158"/>
      <c r="BQ16" s="158"/>
      <c r="BR16" s="158"/>
      <c r="BS16" s="158"/>
      <c r="BT16" s="158">
        <f>VALUE(CONCATENATE(BT9,BT11,K16))</f>
        <v>45356</v>
      </c>
      <c r="BU16" s="158"/>
      <c r="BV16" s="158"/>
      <c r="BW16" s="158"/>
      <c r="BX16" s="158"/>
      <c r="BY16" s="158">
        <f>VALUE(CONCATENATE(BY9,BY11,P16))</f>
        <v>45387</v>
      </c>
      <c r="BZ16" s="158"/>
      <c r="CA16" s="158"/>
      <c r="CB16" s="158"/>
      <c r="CC16" s="158"/>
      <c r="CD16" s="158">
        <f>VALUE(CONCATENATE(CD9,CD11,U16))</f>
        <v>45417</v>
      </c>
      <c r="CE16" s="158"/>
      <c r="CF16" s="158"/>
      <c r="CG16" s="158"/>
      <c r="CH16" s="158"/>
      <c r="CI16" s="158">
        <f>VALUE(CONCATENATE(CI9,CI11,Z16))</f>
        <v>45448</v>
      </c>
      <c r="CJ16" s="158"/>
      <c r="CK16" s="158"/>
      <c r="CL16" s="158"/>
      <c r="CM16" s="158"/>
      <c r="CN16" s="158">
        <f>VALUE(CONCATENATE(CN9,CN11,AE16))</f>
        <v>45478</v>
      </c>
      <c r="CO16" s="158"/>
      <c r="CP16" s="158"/>
      <c r="CQ16" s="158"/>
      <c r="CR16" s="158"/>
      <c r="CS16" s="158">
        <f>VALUE(CONCATENATE(CS9,CS11,AJ16))</f>
        <v>45509</v>
      </c>
      <c r="CT16" s="158"/>
      <c r="CU16" s="158"/>
      <c r="CV16" s="158"/>
      <c r="CW16" s="158"/>
      <c r="CX16" s="158">
        <f>VALUE(CONCATENATE(CX9,CX11,AO16))</f>
        <v>45540</v>
      </c>
      <c r="CY16" s="158"/>
      <c r="CZ16" s="158"/>
      <c r="DA16" s="158"/>
      <c r="DB16" s="158"/>
      <c r="DC16" s="158">
        <f>VALUE(CONCATENATE(DC9,DC11,AT16))</f>
        <v>45570</v>
      </c>
      <c r="DD16" s="158"/>
      <c r="DE16" s="158"/>
      <c r="DF16" s="158"/>
      <c r="DG16" s="158"/>
      <c r="DH16" s="158">
        <f>VALUE(CONCATENATE(DH9,DH11,AY16))</f>
        <v>45601</v>
      </c>
      <c r="DI16" s="158"/>
      <c r="DJ16" s="158"/>
      <c r="DK16" s="158"/>
      <c r="DL16" s="158"/>
      <c r="DM16" s="158">
        <f>VALUE(CONCATENATE(DM9,DM11,BD16))</f>
        <v>45631</v>
      </c>
    </row>
    <row r="17" spans="1:117" ht="10.35" customHeight="1" x14ac:dyDescent="0.25">
      <c r="A17" s="151">
        <v>6</v>
      </c>
      <c r="B17" s="38" t="str">
        <f t="shared" si="0"/>
        <v>l</v>
      </c>
      <c r="C17" s="212" t="s">
        <v>68</v>
      </c>
      <c r="D17" s="213"/>
      <c r="E17" s="214"/>
      <c r="F17" s="151">
        <v>6</v>
      </c>
      <c r="G17" s="38" t="str">
        <f t="shared" si="1"/>
        <v>ti</v>
      </c>
      <c r="H17" s="212"/>
      <c r="I17" s="213"/>
      <c r="J17" s="214"/>
      <c r="K17" s="151">
        <v>6</v>
      </c>
      <c r="L17" s="38" t="str">
        <f t="shared" si="2"/>
        <v>o</v>
      </c>
      <c r="M17" s="212"/>
      <c r="N17" s="213"/>
      <c r="O17" s="214"/>
      <c r="P17" s="151">
        <v>6</v>
      </c>
      <c r="Q17" s="38" t="str">
        <f t="shared" si="3"/>
        <v>l</v>
      </c>
      <c r="R17" s="212"/>
      <c r="S17" s="213"/>
      <c r="T17" s="214"/>
      <c r="U17" s="151">
        <v>6</v>
      </c>
      <c r="V17" s="38" t="str">
        <f t="shared" si="4"/>
        <v>m</v>
      </c>
      <c r="W17" s="212"/>
      <c r="X17" s="213"/>
      <c r="Y17" s="214"/>
      <c r="Z17" s="151">
        <v>6</v>
      </c>
      <c r="AA17" s="38" t="str">
        <f t="shared" si="5"/>
        <v>to</v>
      </c>
      <c r="AB17" s="212" t="s">
        <v>68</v>
      </c>
      <c r="AC17" s="213"/>
      <c r="AD17" s="214"/>
      <c r="AE17" s="151">
        <v>6</v>
      </c>
      <c r="AF17" s="38" t="str">
        <f t="shared" si="6"/>
        <v>l</v>
      </c>
      <c r="AG17" s="212"/>
      <c r="AH17" s="213"/>
      <c r="AI17" s="214"/>
      <c r="AJ17" s="151">
        <v>6</v>
      </c>
      <c r="AK17" s="38" t="str">
        <f t="shared" si="7"/>
        <v>ti</v>
      </c>
      <c r="AL17" s="212"/>
      <c r="AM17" s="213"/>
      <c r="AN17" s="214"/>
      <c r="AO17" s="151">
        <v>6</v>
      </c>
      <c r="AP17" s="38" t="str">
        <f t="shared" si="8"/>
        <v>f</v>
      </c>
      <c r="AQ17" s="212"/>
      <c r="AR17" s="213"/>
      <c r="AS17" s="214"/>
      <c r="AT17" s="151">
        <v>6</v>
      </c>
      <c r="AU17" s="38" t="str">
        <f t="shared" si="9"/>
        <v>s</v>
      </c>
      <c r="AV17" s="212"/>
      <c r="AW17" s="213"/>
      <c r="AX17" s="214"/>
      <c r="AY17" s="151">
        <v>6</v>
      </c>
      <c r="AZ17" s="38" t="str">
        <f t="shared" si="10"/>
        <v>o</v>
      </c>
      <c r="BA17" s="212"/>
      <c r="BB17" s="213"/>
      <c r="BC17" s="214"/>
      <c r="BD17" s="151">
        <v>6</v>
      </c>
      <c r="BE17" s="38" t="str">
        <f t="shared" si="11"/>
        <v>f</v>
      </c>
      <c r="BF17" s="212"/>
      <c r="BG17" s="213"/>
      <c r="BH17" s="214"/>
      <c r="BJ17" s="158">
        <f>VALUE(CONCATENATE(BK9,BJ11,A17))</f>
        <v>45297</v>
      </c>
      <c r="BK17" s="158"/>
      <c r="BL17" s="158"/>
      <c r="BM17" s="158"/>
      <c r="BN17" s="158"/>
      <c r="BO17" s="158">
        <f>VALUE(CONCATENATE(BO9,BO11,F17))</f>
        <v>45328</v>
      </c>
      <c r="BP17" s="158"/>
      <c r="BQ17" s="158"/>
      <c r="BR17" s="158"/>
      <c r="BS17" s="158"/>
      <c r="BT17" s="158">
        <f>VALUE(CONCATENATE(BT9,BT11,K17))</f>
        <v>45357</v>
      </c>
      <c r="BU17" s="158"/>
      <c r="BV17" s="158"/>
      <c r="BW17" s="158"/>
      <c r="BX17" s="158"/>
      <c r="BY17" s="158">
        <f>VALUE(CONCATENATE(BY9,BY11,P17))</f>
        <v>45388</v>
      </c>
      <c r="BZ17" s="158"/>
      <c r="CA17" s="158"/>
      <c r="CB17" s="158"/>
      <c r="CC17" s="158"/>
      <c r="CD17" s="158">
        <f>VALUE(CONCATENATE(CD9,CD11,U17))</f>
        <v>45418</v>
      </c>
      <c r="CE17" s="158"/>
      <c r="CF17" s="158"/>
      <c r="CG17" s="158"/>
      <c r="CH17" s="158"/>
      <c r="CI17" s="158">
        <f>VALUE(CONCATENATE(CI9,CI11,Z17))</f>
        <v>45449</v>
      </c>
      <c r="CJ17" s="158"/>
      <c r="CK17" s="158"/>
      <c r="CL17" s="158"/>
      <c r="CM17" s="158"/>
      <c r="CN17" s="158">
        <f>VALUE(CONCATENATE(CN9,CN11,AE17))</f>
        <v>45479</v>
      </c>
      <c r="CO17" s="158"/>
      <c r="CP17" s="158"/>
      <c r="CQ17" s="158"/>
      <c r="CR17" s="158"/>
      <c r="CS17" s="158">
        <f>VALUE(CONCATENATE(CS9,CS11,AJ17))</f>
        <v>45510</v>
      </c>
      <c r="CT17" s="158"/>
      <c r="CU17" s="158"/>
      <c r="CV17" s="158"/>
      <c r="CW17" s="158"/>
      <c r="CX17" s="158">
        <f>VALUE(CONCATENATE(CX9,CX11,AO17))</f>
        <v>45541</v>
      </c>
      <c r="CY17" s="158"/>
      <c r="CZ17" s="158"/>
      <c r="DA17" s="158"/>
      <c r="DB17" s="158"/>
      <c r="DC17" s="158">
        <f>VALUE(CONCATENATE(DC9,DC11,AT17))</f>
        <v>45571</v>
      </c>
      <c r="DD17" s="158"/>
      <c r="DE17" s="158"/>
      <c r="DF17" s="158"/>
      <c r="DG17" s="158"/>
      <c r="DH17" s="158">
        <f>VALUE(CONCATENATE(DH9,DH11,AY17))</f>
        <v>45602</v>
      </c>
      <c r="DI17" s="158"/>
      <c r="DJ17" s="158"/>
      <c r="DK17" s="158"/>
      <c r="DL17" s="158"/>
      <c r="DM17" s="158">
        <f>VALUE(CONCATENATE(DM9,DM11,BD17))</f>
        <v>45632</v>
      </c>
    </row>
    <row r="18" spans="1:117" ht="10.35" customHeight="1" x14ac:dyDescent="0.25">
      <c r="A18" s="151">
        <v>7</v>
      </c>
      <c r="B18" s="38" t="str">
        <f t="shared" si="0"/>
        <v>s</v>
      </c>
      <c r="C18" s="212"/>
      <c r="D18" s="213"/>
      <c r="E18" s="214"/>
      <c r="F18" s="151">
        <v>7</v>
      </c>
      <c r="G18" s="38" t="str">
        <f t="shared" si="1"/>
        <v>o</v>
      </c>
      <c r="H18" s="212"/>
      <c r="I18" s="213"/>
      <c r="J18" s="214"/>
      <c r="K18" s="151">
        <v>7</v>
      </c>
      <c r="L18" s="38" t="str">
        <f t="shared" si="2"/>
        <v>to</v>
      </c>
      <c r="M18" s="212"/>
      <c r="N18" s="213"/>
      <c r="O18" s="214"/>
      <c r="P18" s="151">
        <v>7</v>
      </c>
      <c r="Q18" s="38" t="str">
        <f t="shared" si="3"/>
        <v>s</v>
      </c>
      <c r="R18" s="212"/>
      <c r="S18" s="213"/>
      <c r="T18" s="214"/>
      <c r="U18" s="151">
        <v>7</v>
      </c>
      <c r="V18" s="38" t="str">
        <f t="shared" si="4"/>
        <v>ti</v>
      </c>
      <c r="W18" s="212"/>
      <c r="X18" s="213"/>
      <c r="Y18" s="214"/>
      <c r="Z18" s="151">
        <v>7</v>
      </c>
      <c r="AA18" s="38" t="str">
        <f t="shared" si="5"/>
        <v>f</v>
      </c>
      <c r="AB18" s="212"/>
      <c r="AC18" s="213" t="s">
        <v>99</v>
      </c>
      <c r="AD18" s="214"/>
      <c r="AE18" s="151">
        <v>7</v>
      </c>
      <c r="AF18" s="38" t="str">
        <f t="shared" si="6"/>
        <v>s</v>
      </c>
      <c r="AG18" s="212"/>
      <c r="AH18" s="213"/>
      <c r="AI18" s="214"/>
      <c r="AJ18" s="151">
        <v>7</v>
      </c>
      <c r="AK18" s="38" t="str">
        <f t="shared" si="7"/>
        <v>o</v>
      </c>
      <c r="AL18" s="212"/>
      <c r="AM18" s="213"/>
      <c r="AN18" s="214"/>
      <c r="AO18" s="151">
        <v>7</v>
      </c>
      <c r="AP18" s="38" t="str">
        <f t="shared" si="8"/>
        <v>l</v>
      </c>
      <c r="AQ18" s="212"/>
      <c r="AR18" s="213"/>
      <c r="AS18" s="214"/>
      <c r="AT18" s="151">
        <v>7</v>
      </c>
      <c r="AU18" s="38" t="str">
        <f t="shared" si="9"/>
        <v>m</v>
      </c>
      <c r="AV18" s="212"/>
      <c r="AW18" s="213"/>
      <c r="AX18" s="214"/>
      <c r="AY18" s="151">
        <v>7</v>
      </c>
      <c r="AZ18" s="38" t="str">
        <f t="shared" si="10"/>
        <v>to</v>
      </c>
      <c r="BA18" s="212"/>
      <c r="BB18" s="213"/>
      <c r="BC18" s="214"/>
      <c r="BD18" s="151">
        <v>7</v>
      </c>
      <c r="BE18" s="38" t="str">
        <f t="shared" si="11"/>
        <v>l</v>
      </c>
      <c r="BF18" s="212"/>
      <c r="BG18" s="213"/>
      <c r="BH18" s="214"/>
      <c r="BJ18" s="158">
        <f>VALUE(CONCATENATE(BK9,BJ11,A18))</f>
        <v>45298</v>
      </c>
      <c r="BK18" s="158"/>
      <c r="BL18" s="158"/>
      <c r="BM18" s="158"/>
      <c r="BN18" s="158"/>
      <c r="BO18" s="158">
        <f>VALUE(CONCATENATE(BO9,BO11,F18))</f>
        <v>45329</v>
      </c>
      <c r="BP18" s="158"/>
      <c r="BQ18" s="158"/>
      <c r="BR18" s="158"/>
      <c r="BS18" s="158"/>
      <c r="BT18" s="158">
        <f>VALUE(CONCATENATE(BT9,BT11,K18))</f>
        <v>45358</v>
      </c>
      <c r="BU18" s="158"/>
      <c r="BV18" s="158"/>
      <c r="BW18" s="158"/>
      <c r="BX18" s="158"/>
      <c r="BY18" s="158">
        <f>VALUE(CONCATENATE(BY9,BY11,P18))</f>
        <v>45389</v>
      </c>
      <c r="BZ18" s="158"/>
      <c r="CA18" s="158"/>
      <c r="CB18" s="158"/>
      <c r="CC18" s="158"/>
      <c r="CD18" s="158">
        <f>VALUE(CONCATENATE(CD9,CD11,U18))</f>
        <v>45419</v>
      </c>
      <c r="CE18" s="158"/>
      <c r="CF18" s="158"/>
      <c r="CG18" s="158"/>
      <c r="CH18" s="158"/>
      <c r="CI18" s="158">
        <f>VALUE(CONCATENATE(CI9,CI11,Z18))</f>
        <v>45450</v>
      </c>
      <c r="CJ18" s="158"/>
      <c r="CK18" s="158"/>
      <c r="CL18" s="158"/>
      <c r="CM18" s="158"/>
      <c r="CN18" s="158">
        <f>VALUE(CONCATENATE(CN9,CN11,AE18))</f>
        <v>45480</v>
      </c>
      <c r="CO18" s="158"/>
      <c r="CP18" s="158"/>
      <c r="CQ18" s="158"/>
      <c r="CR18" s="158"/>
      <c r="CS18" s="158">
        <f>VALUE(CONCATENATE(CS9,CS11,AJ18))</f>
        <v>45511</v>
      </c>
      <c r="CT18" s="158"/>
      <c r="CU18" s="158"/>
      <c r="CV18" s="158"/>
      <c r="CW18" s="158"/>
      <c r="CX18" s="158">
        <f>VALUE(CONCATENATE(CX9,CX11,AO18))</f>
        <v>45542</v>
      </c>
      <c r="CY18" s="158"/>
      <c r="CZ18" s="158"/>
      <c r="DA18" s="158"/>
      <c r="DB18" s="158"/>
      <c r="DC18" s="158">
        <f>VALUE(CONCATENATE(DC9,DC11,AT18))</f>
        <v>45572</v>
      </c>
      <c r="DD18" s="158"/>
      <c r="DE18" s="158"/>
      <c r="DF18" s="158"/>
      <c r="DG18" s="158"/>
      <c r="DH18" s="158">
        <f>VALUE(CONCATENATE(DH9,DH11,AY18))</f>
        <v>45603</v>
      </c>
      <c r="DI18" s="158"/>
      <c r="DJ18" s="158"/>
      <c r="DK18" s="158"/>
      <c r="DL18" s="158"/>
      <c r="DM18" s="158">
        <f>VALUE(CONCATENATE(DM9,DM11,BD18))</f>
        <v>45633</v>
      </c>
    </row>
    <row r="19" spans="1:117" ht="10.35" customHeight="1" x14ac:dyDescent="0.25">
      <c r="A19" s="151">
        <v>8</v>
      </c>
      <c r="B19" s="38" t="str">
        <f t="shared" si="0"/>
        <v>m</v>
      </c>
      <c r="C19" s="212"/>
      <c r="D19" s="213"/>
      <c r="E19" s="214"/>
      <c r="F19" s="151">
        <v>8</v>
      </c>
      <c r="G19" s="38" t="str">
        <f t="shared" si="1"/>
        <v>to</v>
      </c>
      <c r="H19" s="212"/>
      <c r="I19" s="213"/>
      <c r="J19" s="214"/>
      <c r="K19" s="151">
        <v>8</v>
      </c>
      <c r="L19" s="38" t="str">
        <f t="shared" si="2"/>
        <v>f</v>
      </c>
      <c r="M19" s="212"/>
      <c r="N19" s="213"/>
      <c r="O19" s="214"/>
      <c r="P19" s="151">
        <v>8</v>
      </c>
      <c r="Q19" s="38" t="str">
        <f t="shared" si="3"/>
        <v>m</v>
      </c>
      <c r="R19" s="212"/>
      <c r="S19" s="213"/>
      <c r="T19" s="214"/>
      <c r="U19" s="151">
        <v>8</v>
      </c>
      <c r="V19" s="38" t="str">
        <f t="shared" si="4"/>
        <v>o</v>
      </c>
      <c r="W19" s="212"/>
      <c r="X19" s="213"/>
      <c r="Y19" s="214"/>
      <c r="Z19" s="151">
        <v>8</v>
      </c>
      <c r="AA19" s="38" t="str">
        <f t="shared" si="5"/>
        <v>l</v>
      </c>
      <c r="AB19" s="212"/>
      <c r="AC19" s="213"/>
      <c r="AD19" s="214"/>
      <c r="AE19" s="151">
        <v>8</v>
      </c>
      <c r="AF19" s="38" t="str">
        <f t="shared" si="6"/>
        <v>m</v>
      </c>
      <c r="AG19" s="212"/>
      <c r="AH19" s="213"/>
      <c r="AI19" s="214"/>
      <c r="AJ19" s="151">
        <v>8</v>
      </c>
      <c r="AK19" s="38" t="str">
        <f t="shared" si="7"/>
        <v>to</v>
      </c>
      <c r="AL19" s="212"/>
      <c r="AM19" s="213"/>
      <c r="AN19" s="214"/>
      <c r="AO19" s="151">
        <v>8</v>
      </c>
      <c r="AP19" s="38" t="str">
        <f t="shared" si="8"/>
        <v>s</v>
      </c>
      <c r="AQ19" s="212"/>
      <c r="AR19" s="213"/>
      <c r="AS19" s="214"/>
      <c r="AT19" s="151">
        <v>8</v>
      </c>
      <c r="AU19" s="38" t="str">
        <f t="shared" si="9"/>
        <v>ti</v>
      </c>
      <c r="AV19" s="212"/>
      <c r="AW19" s="213"/>
      <c r="AX19" s="214"/>
      <c r="AY19" s="151">
        <v>8</v>
      </c>
      <c r="AZ19" s="38" t="str">
        <f t="shared" si="10"/>
        <v>f</v>
      </c>
      <c r="BA19" s="212"/>
      <c r="BB19" s="213"/>
      <c r="BC19" s="214"/>
      <c r="BD19" s="151">
        <v>8</v>
      </c>
      <c r="BE19" s="38" t="str">
        <f t="shared" si="11"/>
        <v>s</v>
      </c>
      <c r="BF19" s="212"/>
      <c r="BG19" s="213"/>
      <c r="BH19" s="214"/>
      <c r="BJ19" s="158">
        <f>VALUE(CONCATENATE(BK9,BJ11,A19))</f>
        <v>45299</v>
      </c>
      <c r="BK19" s="158"/>
      <c r="BL19" s="158"/>
      <c r="BM19" s="158"/>
      <c r="BN19" s="158"/>
      <c r="BO19" s="158">
        <f>VALUE(CONCATENATE(BO9,BO11,F19))</f>
        <v>45330</v>
      </c>
      <c r="BP19" s="158"/>
      <c r="BQ19" s="158"/>
      <c r="BR19" s="158"/>
      <c r="BS19" s="158"/>
      <c r="BT19" s="158">
        <f>VALUE(CONCATENATE(BT9,BT11,K19))</f>
        <v>45359</v>
      </c>
      <c r="BU19" s="158"/>
      <c r="BV19" s="158"/>
      <c r="BW19" s="158"/>
      <c r="BX19" s="158"/>
      <c r="BY19" s="158">
        <f>VALUE(CONCATENATE(BY9,BY11,P19))</f>
        <v>45390</v>
      </c>
      <c r="BZ19" s="158"/>
      <c r="CA19" s="158"/>
      <c r="CB19" s="158"/>
      <c r="CC19" s="158"/>
      <c r="CD19" s="158">
        <f>VALUE(CONCATENATE(CD9,CD11,U19))</f>
        <v>45420</v>
      </c>
      <c r="CE19" s="158"/>
      <c r="CF19" s="158"/>
      <c r="CG19" s="158"/>
      <c r="CH19" s="158"/>
      <c r="CI19" s="158">
        <f>VALUE(CONCATENATE(CI9,CI11,Z19))</f>
        <v>45451</v>
      </c>
      <c r="CJ19" s="158"/>
      <c r="CK19" s="158"/>
      <c r="CL19" s="158"/>
      <c r="CM19" s="158"/>
      <c r="CN19" s="158">
        <f>VALUE(CONCATENATE(CN9,CN11,AE19))</f>
        <v>45481</v>
      </c>
      <c r="CO19" s="158"/>
      <c r="CP19" s="158"/>
      <c r="CQ19" s="158"/>
      <c r="CR19" s="158"/>
      <c r="CS19" s="158">
        <f>VALUE(CONCATENATE(CS9,CS11,AJ19))</f>
        <v>45512</v>
      </c>
      <c r="CT19" s="158"/>
      <c r="CU19" s="158"/>
      <c r="CV19" s="158"/>
      <c r="CW19" s="158"/>
      <c r="CX19" s="158">
        <f>VALUE(CONCATENATE(CX9,CX11,AO19))</f>
        <v>45543</v>
      </c>
      <c r="CY19" s="158"/>
      <c r="CZ19" s="158"/>
      <c r="DA19" s="158"/>
      <c r="DB19" s="158"/>
      <c r="DC19" s="158">
        <f>VALUE(CONCATENATE(DC9,DC11,AT19))</f>
        <v>45573</v>
      </c>
      <c r="DD19" s="158"/>
      <c r="DE19" s="158"/>
      <c r="DF19" s="158"/>
      <c r="DG19" s="158"/>
      <c r="DH19" s="158">
        <f>VALUE(CONCATENATE(DH9,DH11,AY19))</f>
        <v>45604</v>
      </c>
      <c r="DI19" s="158"/>
      <c r="DJ19" s="158"/>
      <c r="DK19" s="158"/>
      <c r="DL19" s="158"/>
      <c r="DM19" s="158">
        <f>VALUE(CONCATENATE(DM9,DM11,BD19))</f>
        <v>45634</v>
      </c>
    </row>
    <row r="20" spans="1:117" ht="10.35" customHeight="1" x14ac:dyDescent="0.25">
      <c r="A20" s="151">
        <v>9</v>
      </c>
      <c r="B20" s="38" t="str">
        <f t="shared" si="0"/>
        <v>ti</v>
      </c>
      <c r="C20" s="212"/>
      <c r="D20" s="213"/>
      <c r="E20" s="214"/>
      <c r="F20" s="151">
        <v>9</v>
      </c>
      <c r="G20" s="38" t="str">
        <f t="shared" si="1"/>
        <v>f</v>
      </c>
      <c r="H20" s="212"/>
      <c r="I20" s="213"/>
      <c r="J20" s="214"/>
      <c r="K20" s="151">
        <v>9</v>
      </c>
      <c r="L20" s="38" t="str">
        <f t="shared" si="2"/>
        <v>l</v>
      </c>
      <c r="M20" s="212"/>
      <c r="N20" s="213"/>
      <c r="O20" s="214"/>
      <c r="P20" s="151">
        <v>9</v>
      </c>
      <c r="Q20" s="38" t="str">
        <f t="shared" si="3"/>
        <v>ti</v>
      </c>
      <c r="R20" s="212"/>
      <c r="S20" s="213"/>
      <c r="T20" s="214"/>
      <c r="U20" s="151">
        <v>9</v>
      </c>
      <c r="V20" s="38" t="str">
        <f t="shared" si="4"/>
        <v>to</v>
      </c>
      <c r="W20" s="212" t="s">
        <v>68</v>
      </c>
      <c r="X20" s="213"/>
      <c r="Y20" s="214"/>
      <c r="Z20" s="151">
        <v>9</v>
      </c>
      <c r="AA20" s="38" t="str">
        <f t="shared" si="5"/>
        <v>s</v>
      </c>
      <c r="AB20" s="212"/>
      <c r="AC20" s="213"/>
      <c r="AD20" s="214"/>
      <c r="AE20" s="151">
        <v>9</v>
      </c>
      <c r="AF20" s="38" t="str">
        <f t="shared" si="6"/>
        <v>ti</v>
      </c>
      <c r="AG20" s="212"/>
      <c r="AH20" s="213"/>
      <c r="AI20" s="214"/>
      <c r="AJ20" s="151">
        <v>9</v>
      </c>
      <c r="AK20" s="38" t="str">
        <f t="shared" si="7"/>
        <v>f</v>
      </c>
      <c r="AL20" s="212"/>
      <c r="AM20" s="213"/>
      <c r="AN20" s="214"/>
      <c r="AO20" s="151">
        <v>9</v>
      </c>
      <c r="AP20" s="38" t="str">
        <f t="shared" si="8"/>
        <v>m</v>
      </c>
      <c r="AQ20" s="212"/>
      <c r="AR20" s="213"/>
      <c r="AS20" s="214"/>
      <c r="AT20" s="151">
        <v>9</v>
      </c>
      <c r="AU20" s="38" t="str">
        <f t="shared" si="9"/>
        <v>o</v>
      </c>
      <c r="AV20" s="212"/>
      <c r="AW20" s="213"/>
      <c r="AX20" s="214"/>
      <c r="AY20" s="151">
        <v>9</v>
      </c>
      <c r="AZ20" s="38" t="str">
        <f t="shared" si="10"/>
        <v>l</v>
      </c>
      <c r="BA20" s="212"/>
      <c r="BB20" s="213"/>
      <c r="BC20" s="214"/>
      <c r="BD20" s="151">
        <v>9</v>
      </c>
      <c r="BE20" s="38" t="str">
        <f t="shared" si="11"/>
        <v>m</v>
      </c>
      <c r="BF20" s="212"/>
      <c r="BG20" s="213"/>
      <c r="BH20" s="214"/>
      <c r="BJ20" s="158">
        <f>VALUE(CONCATENATE(BK9,BJ11,A20))</f>
        <v>45300</v>
      </c>
      <c r="BK20" s="158"/>
      <c r="BL20" s="158"/>
      <c r="BM20" s="158"/>
      <c r="BN20" s="158"/>
      <c r="BO20" s="158">
        <f>VALUE(CONCATENATE(BO9,BO11,F20))</f>
        <v>45331</v>
      </c>
      <c r="BP20" s="158"/>
      <c r="BQ20" s="158"/>
      <c r="BR20" s="158"/>
      <c r="BS20" s="158"/>
      <c r="BT20" s="158">
        <f>VALUE(CONCATENATE(BT9,BT11,K20))</f>
        <v>45360</v>
      </c>
      <c r="BU20" s="158"/>
      <c r="BV20" s="158"/>
      <c r="BW20" s="158"/>
      <c r="BX20" s="158"/>
      <c r="BY20" s="158">
        <f>VALUE(CONCATENATE(BY9,BY11,P20))</f>
        <v>45391</v>
      </c>
      <c r="BZ20" s="158"/>
      <c r="CA20" s="158"/>
      <c r="CB20" s="158"/>
      <c r="CC20" s="158"/>
      <c r="CD20" s="158">
        <f>VALUE(CONCATENATE(CD9,CD11,U20))</f>
        <v>45421</v>
      </c>
      <c r="CE20" s="158"/>
      <c r="CF20" s="158"/>
      <c r="CG20" s="158"/>
      <c r="CH20" s="158"/>
      <c r="CI20" s="158">
        <f>VALUE(CONCATENATE(CI9,CI11,Z20))</f>
        <v>45452</v>
      </c>
      <c r="CJ20" s="158"/>
      <c r="CK20" s="158"/>
      <c r="CL20" s="158"/>
      <c r="CM20" s="158"/>
      <c r="CN20" s="158">
        <f>VALUE(CONCATENATE(CN9,CN11,AE20))</f>
        <v>45482</v>
      </c>
      <c r="CO20" s="158"/>
      <c r="CP20" s="158"/>
      <c r="CQ20" s="158"/>
      <c r="CR20" s="158"/>
      <c r="CS20" s="158">
        <f>VALUE(CONCATENATE(CS9,CS11,AJ20))</f>
        <v>45513</v>
      </c>
      <c r="CT20" s="158"/>
      <c r="CU20" s="158"/>
      <c r="CV20" s="158"/>
      <c r="CW20" s="158"/>
      <c r="CX20" s="158">
        <f>VALUE(CONCATENATE(CX9,CX11,AO20))</f>
        <v>45544</v>
      </c>
      <c r="CY20" s="158"/>
      <c r="CZ20" s="158"/>
      <c r="DA20" s="158"/>
      <c r="DB20" s="158"/>
      <c r="DC20" s="158">
        <f>VALUE(CONCATENATE(DC9,DC11,AT20))</f>
        <v>45574</v>
      </c>
      <c r="DD20" s="158"/>
      <c r="DE20" s="158"/>
      <c r="DF20" s="158"/>
      <c r="DG20" s="158"/>
      <c r="DH20" s="158">
        <f>VALUE(CONCATENATE(DH9,DH11,AY20))</f>
        <v>45605</v>
      </c>
      <c r="DI20" s="158"/>
      <c r="DJ20" s="158"/>
      <c r="DK20" s="158"/>
      <c r="DL20" s="158"/>
      <c r="DM20" s="158">
        <f>VALUE(CONCATENATE(DM9,DM11,BD20))</f>
        <v>45635</v>
      </c>
    </row>
    <row r="21" spans="1:117" ht="10.35" customHeight="1" x14ac:dyDescent="0.25">
      <c r="A21" s="151">
        <v>10</v>
      </c>
      <c r="B21" s="38" t="str">
        <f t="shared" si="0"/>
        <v>o</v>
      </c>
      <c r="C21" s="212"/>
      <c r="D21" s="213"/>
      <c r="E21" s="214"/>
      <c r="F21" s="151">
        <v>10</v>
      </c>
      <c r="G21" s="38" t="str">
        <f t="shared" si="1"/>
        <v>l</v>
      </c>
      <c r="H21" s="212"/>
      <c r="I21" s="213"/>
      <c r="J21" s="214"/>
      <c r="K21" s="151">
        <v>10</v>
      </c>
      <c r="L21" s="38" t="str">
        <f t="shared" si="2"/>
        <v>s</v>
      </c>
      <c r="M21" s="212"/>
      <c r="N21" s="213"/>
      <c r="O21" s="214"/>
      <c r="P21" s="151">
        <v>10</v>
      </c>
      <c r="Q21" s="38" t="str">
        <f t="shared" si="3"/>
        <v>o</v>
      </c>
      <c r="R21" s="212"/>
      <c r="S21" s="213"/>
      <c r="T21" s="214"/>
      <c r="U21" s="151">
        <v>10</v>
      </c>
      <c r="V21" s="38" t="str">
        <f t="shared" si="4"/>
        <v>f</v>
      </c>
      <c r="W21" s="212"/>
      <c r="X21" s="213" t="s">
        <v>99</v>
      </c>
      <c r="Y21" s="214"/>
      <c r="Z21" s="151">
        <v>10</v>
      </c>
      <c r="AA21" s="38" t="str">
        <f t="shared" si="5"/>
        <v>m</v>
      </c>
      <c r="AB21" s="212"/>
      <c r="AC21" s="213"/>
      <c r="AD21" s="214"/>
      <c r="AE21" s="151">
        <v>10</v>
      </c>
      <c r="AF21" s="38" t="str">
        <f t="shared" si="6"/>
        <v>o</v>
      </c>
      <c r="AG21" s="212"/>
      <c r="AH21" s="213"/>
      <c r="AI21" s="214"/>
      <c r="AJ21" s="151">
        <v>10</v>
      </c>
      <c r="AK21" s="38" t="str">
        <f t="shared" si="7"/>
        <v>l</v>
      </c>
      <c r="AL21" s="212"/>
      <c r="AM21" s="213"/>
      <c r="AN21" s="214"/>
      <c r="AO21" s="151">
        <v>10</v>
      </c>
      <c r="AP21" s="38" t="str">
        <f t="shared" si="8"/>
        <v>ti</v>
      </c>
      <c r="AQ21" s="212"/>
      <c r="AR21" s="213"/>
      <c r="AS21" s="214"/>
      <c r="AT21" s="151">
        <v>10</v>
      </c>
      <c r="AU21" s="38" t="str">
        <f t="shared" si="9"/>
        <v>to</v>
      </c>
      <c r="AV21" s="212"/>
      <c r="AW21" s="213"/>
      <c r="AX21" s="214"/>
      <c r="AY21" s="151">
        <v>10</v>
      </c>
      <c r="AZ21" s="38" t="str">
        <f t="shared" si="10"/>
        <v>s</v>
      </c>
      <c r="BA21" s="212"/>
      <c r="BB21" s="213"/>
      <c r="BC21" s="214"/>
      <c r="BD21" s="151">
        <v>10</v>
      </c>
      <c r="BE21" s="38" t="str">
        <f t="shared" si="11"/>
        <v>ti</v>
      </c>
      <c r="BF21" s="212"/>
      <c r="BG21" s="213"/>
      <c r="BH21" s="214"/>
      <c r="BJ21" s="158">
        <f>VALUE(CONCATENATE(BK9,BJ11,A21))</f>
        <v>45301</v>
      </c>
      <c r="BK21" s="158"/>
      <c r="BL21" s="158"/>
      <c r="BM21" s="158"/>
      <c r="BN21" s="158"/>
      <c r="BO21" s="158">
        <f>VALUE(CONCATENATE(BO9,BO11,F21))</f>
        <v>45332</v>
      </c>
      <c r="BP21" s="158"/>
      <c r="BQ21" s="158"/>
      <c r="BR21" s="158"/>
      <c r="BS21" s="158"/>
      <c r="BT21" s="158">
        <f>VALUE(CONCATENATE(BT9,BT11,K21))</f>
        <v>45361</v>
      </c>
      <c r="BU21" s="158"/>
      <c r="BV21" s="158"/>
      <c r="BW21" s="158"/>
      <c r="BX21" s="158"/>
      <c r="BY21" s="158">
        <f>VALUE(CONCATENATE(BY9,BY11,P21))</f>
        <v>45392</v>
      </c>
      <c r="BZ21" s="158"/>
      <c r="CA21" s="158"/>
      <c r="CB21" s="158"/>
      <c r="CC21" s="158"/>
      <c r="CD21" s="158">
        <f>VALUE(CONCATENATE(CD9,CD11,U21))</f>
        <v>45422</v>
      </c>
      <c r="CE21" s="158"/>
      <c r="CF21" s="158"/>
      <c r="CG21" s="158"/>
      <c r="CH21" s="158"/>
      <c r="CI21" s="158">
        <f>VALUE(CONCATENATE(CI9,CI11,Z21))</f>
        <v>45453</v>
      </c>
      <c r="CJ21" s="158"/>
      <c r="CK21" s="158"/>
      <c r="CL21" s="158"/>
      <c r="CM21" s="158"/>
      <c r="CN21" s="158">
        <f>VALUE(CONCATENATE(CN9,CN11,AE21))</f>
        <v>45483</v>
      </c>
      <c r="CO21" s="158"/>
      <c r="CP21" s="158"/>
      <c r="CQ21" s="158"/>
      <c r="CR21" s="158"/>
      <c r="CS21" s="158">
        <f>VALUE(CONCATENATE(CS9,CS11,AJ21))</f>
        <v>45514</v>
      </c>
      <c r="CT21" s="158"/>
      <c r="CU21" s="158"/>
      <c r="CV21" s="158"/>
      <c r="CW21" s="158"/>
      <c r="CX21" s="158">
        <f>VALUE(CONCATENATE(CX9,CX11,AO21))</f>
        <v>45545</v>
      </c>
      <c r="CY21" s="158"/>
      <c r="CZ21" s="158"/>
      <c r="DA21" s="158"/>
      <c r="DB21" s="158"/>
      <c r="DC21" s="158">
        <f>VALUE(CONCATENATE(DC9,DC11,AT21))</f>
        <v>45575</v>
      </c>
      <c r="DD21" s="158"/>
      <c r="DE21" s="158"/>
      <c r="DF21" s="158"/>
      <c r="DG21" s="158"/>
      <c r="DH21" s="158">
        <f>VALUE(CONCATENATE(DH9,DH11,AY21))</f>
        <v>45606</v>
      </c>
      <c r="DI21" s="158"/>
      <c r="DJ21" s="158"/>
      <c r="DK21" s="158"/>
      <c r="DL21" s="158"/>
      <c r="DM21" s="158">
        <f>VALUE(CONCATENATE(DM9,DM11,BD21))</f>
        <v>45636</v>
      </c>
    </row>
    <row r="22" spans="1:117" ht="10.35" customHeight="1" x14ac:dyDescent="0.25">
      <c r="A22" s="151">
        <v>11</v>
      </c>
      <c r="B22" s="38" t="str">
        <f t="shared" si="0"/>
        <v>to</v>
      </c>
      <c r="C22" s="212"/>
      <c r="D22" s="213"/>
      <c r="E22" s="214"/>
      <c r="F22" s="151">
        <v>11</v>
      </c>
      <c r="G22" s="38" t="str">
        <f t="shared" si="1"/>
        <v>s</v>
      </c>
      <c r="H22" s="212"/>
      <c r="I22" s="213"/>
      <c r="J22" s="214"/>
      <c r="K22" s="151">
        <v>11</v>
      </c>
      <c r="L22" s="38" t="str">
        <f t="shared" si="2"/>
        <v>m</v>
      </c>
      <c r="M22" s="212"/>
      <c r="N22" s="213"/>
      <c r="O22" s="214"/>
      <c r="P22" s="151">
        <v>11</v>
      </c>
      <c r="Q22" s="38" t="str">
        <f t="shared" si="3"/>
        <v>to</v>
      </c>
      <c r="R22" s="212"/>
      <c r="S22" s="213"/>
      <c r="T22" s="214"/>
      <c r="U22" s="151">
        <v>11</v>
      </c>
      <c r="V22" s="38" t="str">
        <f t="shared" si="4"/>
        <v>l</v>
      </c>
      <c r="W22" s="212"/>
      <c r="X22" s="213"/>
      <c r="Y22" s="214"/>
      <c r="Z22" s="151">
        <v>11</v>
      </c>
      <c r="AA22" s="38" t="str">
        <f t="shared" si="5"/>
        <v>ti</v>
      </c>
      <c r="AB22" s="212" t="str">
        <f>IF(C4=2000,"l","")</f>
        <v/>
      </c>
      <c r="AC22" s="213"/>
      <c r="AD22" s="214"/>
      <c r="AE22" s="151">
        <v>11</v>
      </c>
      <c r="AF22" s="38" t="str">
        <f t="shared" si="6"/>
        <v>to</v>
      </c>
      <c r="AG22" s="212"/>
      <c r="AH22" s="213"/>
      <c r="AI22" s="214"/>
      <c r="AJ22" s="151">
        <v>11</v>
      </c>
      <c r="AK22" s="38" t="str">
        <f t="shared" si="7"/>
        <v>s</v>
      </c>
      <c r="AL22" s="212"/>
      <c r="AM22" s="213"/>
      <c r="AN22" s="214"/>
      <c r="AO22" s="151">
        <v>11</v>
      </c>
      <c r="AP22" s="38" t="str">
        <f t="shared" si="8"/>
        <v>o</v>
      </c>
      <c r="AQ22" s="212"/>
      <c r="AR22" s="213"/>
      <c r="AS22" s="214"/>
      <c r="AT22" s="151">
        <v>11</v>
      </c>
      <c r="AU22" s="38" t="str">
        <f t="shared" si="9"/>
        <v>f</v>
      </c>
      <c r="AV22" s="212"/>
      <c r="AW22" s="213"/>
      <c r="AX22" s="214"/>
      <c r="AY22" s="151">
        <v>11</v>
      </c>
      <c r="AZ22" s="38" t="str">
        <f t="shared" si="10"/>
        <v>m</v>
      </c>
      <c r="BA22" s="212"/>
      <c r="BB22" s="213"/>
      <c r="BC22" s="214"/>
      <c r="BD22" s="151">
        <v>11</v>
      </c>
      <c r="BE22" s="38" t="str">
        <f t="shared" si="11"/>
        <v>o</v>
      </c>
      <c r="BF22" s="212"/>
      <c r="BG22" s="213"/>
      <c r="BH22" s="214"/>
      <c r="BJ22" s="158">
        <f>VALUE(CONCATENATE(BK9,BJ11,A22))</f>
        <v>45302</v>
      </c>
      <c r="BK22" s="158"/>
      <c r="BL22" s="158"/>
      <c r="BM22" s="158"/>
      <c r="BN22" s="158"/>
      <c r="BO22" s="158">
        <f>VALUE(CONCATENATE(BO9,BO11,F22))</f>
        <v>45333</v>
      </c>
      <c r="BP22" s="158"/>
      <c r="BQ22" s="158"/>
      <c r="BR22" s="158"/>
      <c r="BS22" s="158"/>
      <c r="BT22" s="158">
        <f>VALUE(CONCATENATE(BT9,BT11,K22))</f>
        <v>45362</v>
      </c>
      <c r="BU22" s="158"/>
      <c r="BV22" s="158"/>
      <c r="BW22" s="158"/>
      <c r="BX22" s="158"/>
      <c r="BY22" s="158">
        <f>VALUE(CONCATENATE(BY9,BY11,P22))</f>
        <v>45393</v>
      </c>
      <c r="BZ22" s="158"/>
      <c r="CA22" s="158"/>
      <c r="CB22" s="158"/>
      <c r="CC22" s="158"/>
      <c r="CD22" s="158">
        <f>VALUE(CONCATENATE(CD9,CD11,U22))</f>
        <v>45423</v>
      </c>
      <c r="CE22" s="158"/>
      <c r="CF22" s="158"/>
      <c r="CG22" s="158"/>
      <c r="CH22" s="158"/>
      <c r="CI22" s="158">
        <f>VALUE(CONCATENATE(CI9,CI11,Z22))</f>
        <v>45454</v>
      </c>
      <c r="CJ22" s="158"/>
      <c r="CK22" s="158"/>
      <c r="CL22" s="158"/>
      <c r="CM22" s="158"/>
      <c r="CN22" s="158">
        <f>VALUE(CONCATENATE(CN9,CN11,AE22))</f>
        <v>45484</v>
      </c>
      <c r="CO22" s="158"/>
      <c r="CP22" s="158"/>
      <c r="CQ22" s="158"/>
      <c r="CR22" s="158"/>
      <c r="CS22" s="158">
        <f>VALUE(CONCATENATE(CS9,CS11,AJ22))</f>
        <v>45515</v>
      </c>
      <c r="CT22" s="158"/>
      <c r="CU22" s="158"/>
      <c r="CV22" s="158"/>
      <c r="CW22" s="158"/>
      <c r="CX22" s="158">
        <f>VALUE(CONCATENATE(CX9,CX11,AO22))</f>
        <v>45546</v>
      </c>
      <c r="CY22" s="158"/>
      <c r="CZ22" s="158"/>
      <c r="DA22" s="158"/>
      <c r="DB22" s="158"/>
      <c r="DC22" s="158">
        <f>VALUE(CONCATENATE(DC9,DC11,AT22))</f>
        <v>45576</v>
      </c>
      <c r="DD22" s="158"/>
      <c r="DE22" s="158"/>
      <c r="DF22" s="158"/>
      <c r="DG22" s="158"/>
      <c r="DH22" s="158">
        <f>VALUE(CONCATENATE(DH9,DH11,AY22))</f>
        <v>45607</v>
      </c>
      <c r="DI22" s="158"/>
      <c r="DJ22" s="158"/>
      <c r="DK22" s="158"/>
      <c r="DL22" s="158"/>
      <c r="DM22" s="158">
        <f>VALUE(CONCATENATE(DM9,DM11,BD22))</f>
        <v>45637</v>
      </c>
    </row>
    <row r="23" spans="1:117" ht="10.35" customHeight="1" x14ac:dyDescent="0.25">
      <c r="A23" s="151">
        <v>12</v>
      </c>
      <c r="B23" s="38" t="str">
        <f t="shared" si="0"/>
        <v>f</v>
      </c>
      <c r="C23" s="212"/>
      <c r="D23" s="213"/>
      <c r="E23" s="214"/>
      <c r="F23" s="151">
        <v>12</v>
      </c>
      <c r="G23" s="38" t="str">
        <f t="shared" si="1"/>
        <v>m</v>
      </c>
      <c r="H23" s="212"/>
      <c r="I23" s="213"/>
      <c r="J23" s="214"/>
      <c r="K23" s="151">
        <v>12</v>
      </c>
      <c r="L23" s="38" t="str">
        <f t="shared" si="2"/>
        <v>ti</v>
      </c>
      <c r="M23" s="212"/>
      <c r="N23" s="213"/>
      <c r="O23" s="214"/>
      <c r="P23" s="151">
        <v>12</v>
      </c>
      <c r="Q23" s="38" t="str">
        <f t="shared" si="3"/>
        <v>f</v>
      </c>
      <c r="R23" s="212"/>
      <c r="S23" s="213"/>
      <c r="T23" s="214"/>
      <c r="U23" s="151">
        <v>12</v>
      </c>
      <c r="V23" s="38" t="str">
        <f t="shared" si="4"/>
        <v>s</v>
      </c>
      <c r="W23" s="212"/>
      <c r="X23" s="213"/>
      <c r="Y23" s="214"/>
      <c r="Z23" s="151">
        <v>12</v>
      </c>
      <c r="AA23" s="38" t="str">
        <f t="shared" si="5"/>
        <v>o</v>
      </c>
      <c r="AB23" s="212" t="str">
        <f>IF(C4=2000,"l","")</f>
        <v/>
      </c>
      <c r="AC23" s="213"/>
      <c r="AD23" s="214"/>
      <c r="AE23" s="151">
        <v>12</v>
      </c>
      <c r="AF23" s="38" t="str">
        <f t="shared" si="6"/>
        <v>f</v>
      </c>
      <c r="AG23" s="212"/>
      <c r="AH23" s="213"/>
      <c r="AI23" s="214"/>
      <c r="AJ23" s="151">
        <v>12</v>
      </c>
      <c r="AK23" s="38" t="str">
        <f t="shared" si="7"/>
        <v>m</v>
      </c>
      <c r="AL23" s="212"/>
      <c r="AM23" s="213"/>
      <c r="AN23" s="214"/>
      <c r="AO23" s="151">
        <v>12</v>
      </c>
      <c r="AP23" s="38" t="str">
        <f t="shared" si="8"/>
        <v>to</v>
      </c>
      <c r="AQ23" s="212"/>
      <c r="AR23" s="213"/>
      <c r="AS23" s="214"/>
      <c r="AT23" s="151">
        <v>12</v>
      </c>
      <c r="AU23" s="38" t="str">
        <f t="shared" si="9"/>
        <v>l</v>
      </c>
      <c r="AV23" s="212"/>
      <c r="AW23" s="213"/>
      <c r="AX23" s="214"/>
      <c r="AY23" s="151">
        <v>12</v>
      </c>
      <c r="AZ23" s="38" t="str">
        <f t="shared" si="10"/>
        <v>ti</v>
      </c>
      <c r="BA23" s="212"/>
      <c r="BB23" s="213"/>
      <c r="BC23" s="214"/>
      <c r="BD23" s="151">
        <v>12</v>
      </c>
      <c r="BE23" s="38" t="str">
        <f t="shared" si="11"/>
        <v>to</v>
      </c>
      <c r="BF23" s="212"/>
      <c r="BG23" s="213"/>
      <c r="BH23" s="214"/>
      <c r="BJ23" s="158">
        <f>VALUE(CONCATENATE(BK9,BJ11,A23))</f>
        <v>45303</v>
      </c>
      <c r="BK23" s="158"/>
      <c r="BL23" s="158"/>
      <c r="BM23" s="158"/>
      <c r="BN23" s="158"/>
      <c r="BO23" s="158">
        <f>VALUE(CONCATENATE(BO9,BO11,F23))</f>
        <v>45334</v>
      </c>
      <c r="BP23" s="158"/>
      <c r="BQ23" s="158"/>
      <c r="BR23" s="158"/>
      <c r="BS23" s="158"/>
      <c r="BT23" s="158">
        <f>VALUE(CONCATENATE(BT9,BT11,K23))</f>
        <v>45363</v>
      </c>
      <c r="BU23" s="158"/>
      <c r="BV23" s="158"/>
      <c r="BW23" s="158"/>
      <c r="BX23" s="158"/>
      <c r="BY23" s="158">
        <f>VALUE(CONCATENATE(BY9,BY11,P23))</f>
        <v>45394</v>
      </c>
      <c r="BZ23" s="158"/>
      <c r="CA23" s="158"/>
      <c r="CB23" s="158"/>
      <c r="CC23" s="158"/>
      <c r="CD23" s="158">
        <f>VALUE(CONCATENATE(CD9,CD11,U23))</f>
        <v>45424</v>
      </c>
      <c r="CE23" s="158"/>
      <c r="CF23" s="158"/>
      <c r="CG23" s="158"/>
      <c r="CH23" s="158"/>
      <c r="CI23" s="158">
        <f>VALUE(CONCATENATE(CI9,CI11,Z23))</f>
        <v>45455</v>
      </c>
      <c r="CJ23" s="158"/>
      <c r="CK23" s="158"/>
      <c r="CL23" s="158"/>
      <c r="CM23" s="158"/>
      <c r="CN23" s="158">
        <f>VALUE(CONCATENATE(CN9,CN11,AE23))</f>
        <v>45485</v>
      </c>
      <c r="CO23" s="158"/>
      <c r="CP23" s="158"/>
      <c r="CQ23" s="158"/>
      <c r="CR23" s="158"/>
      <c r="CS23" s="158">
        <f>VALUE(CONCATENATE(CS9,CS11,AJ23))</f>
        <v>45516</v>
      </c>
      <c r="CT23" s="158"/>
      <c r="CU23" s="158"/>
      <c r="CV23" s="158"/>
      <c r="CW23" s="158"/>
      <c r="CX23" s="158">
        <f>VALUE(CONCATENATE(CX9,CX11,AO23))</f>
        <v>45547</v>
      </c>
      <c r="CY23" s="158"/>
      <c r="CZ23" s="158"/>
      <c r="DA23" s="158"/>
      <c r="DB23" s="158"/>
      <c r="DC23" s="158">
        <f>VALUE(CONCATENATE(DC9,DC11,AT23))</f>
        <v>45577</v>
      </c>
      <c r="DD23" s="158"/>
      <c r="DE23" s="158"/>
      <c r="DF23" s="158"/>
      <c r="DG23" s="158"/>
      <c r="DH23" s="158">
        <f>VALUE(CONCATENATE(DH9,DH11,AY23))</f>
        <v>45608</v>
      </c>
      <c r="DI23" s="158"/>
      <c r="DJ23" s="158"/>
      <c r="DK23" s="158"/>
      <c r="DL23" s="158"/>
      <c r="DM23" s="158">
        <f>VALUE(CONCATENATE(DM9,DM11,BD23))</f>
        <v>45638</v>
      </c>
    </row>
    <row r="24" spans="1:117" ht="10.35" customHeight="1" x14ac:dyDescent="0.25">
      <c r="A24" s="151">
        <v>13</v>
      </c>
      <c r="B24" s="38" t="str">
        <f t="shared" si="0"/>
        <v>l</v>
      </c>
      <c r="C24" s="212"/>
      <c r="D24" s="213"/>
      <c r="E24" s="214"/>
      <c r="F24" s="151">
        <v>13</v>
      </c>
      <c r="G24" s="38" t="str">
        <f t="shared" si="1"/>
        <v>ti</v>
      </c>
      <c r="H24" s="212"/>
      <c r="I24" s="213"/>
      <c r="J24" s="214"/>
      <c r="K24" s="151">
        <v>13</v>
      </c>
      <c r="L24" s="38" t="str">
        <f t="shared" si="2"/>
        <v>o</v>
      </c>
      <c r="M24" s="212"/>
      <c r="N24" s="213"/>
      <c r="O24" s="214"/>
      <c r="P24" s="151">
        <v>13</v>
      </c>
      <c r="Q24" s="38" t="str">
        <f t="shared" si="3"/>
        <v>l</v>
      </c>
      <c r="R24" s="212"/>
      <c r="S24" s="213"/>
      <c r="T24" s="214"/>
      <c r="U24" s="151">
        <v>13</v>
      </c>
      <c r="V24" s="38" t="str">
        <f t="shared" si="4"/>
        <v>m</v>
      </c>
      <c r="W24" s="212"/>
      <c r="X24" s="213"/>
      <c r="Y24" s="214"/>
      <c r="Z24" s="151">
        <v>13</v>
      </c>
      <c r="AA24" s="38" t="str">
        <f t="shared" si="5"/>
        <v>to</v>
      </c>
      <c r="AB24" s="212"/>
      <c r="AC24" s="213"/>
      <c r="AD24" s="214"/>
      <c r="AE24" s="151">
        <v>13</v>
      </c>
      <c r="AF24" s="38" t="str">
        <f t="shared" si="6"/>
        <v>l</v>
      </c>
      <c r="AG24" s="212"/>
      <c r="AH24" s="213"/>
      <c r="AI24" s="214"/>
      <c r="AJ24" s="151">
        <v>13</v>
      </c>
      <c r="AK24" s="38" t="str">
        <f t="shared" si="7"/>
        <v>ti</v>
      </c>
      <c r="AL24" s="212"/>
      <c r="AM24" s="213"/>
      <c r="AN24" s="214"/>
      <c r="AO24" s="151">
        <v>13</v>
      </c>
      <c r="AP24" s="38" t="str">
        <f t="shared" si="8"/>
        <v>f</v>
      </c>
      <c r="AQ24" s="212"/>
      <c r="AR24" s="213"/>
      <c r="AS24" s="214"/>
      <c r="AT24" s="151">
        <v>13</v>
      </c>
      <c r="AU24" s="38" t="str">
        <f t="shared" si="9"/>
        <v>s</v>
      </c>
      <c r="AV24" s="212"/>
      <c r="AW24" s="213"/>
      <c r="AX24" s="214"/>
      <c r="AY24" s="151">
        <v>13</v>
      </c>
      <c r="AZ24" s="38" t="str">
        <f t="shared" si="10"/>
        <v>o</v>
      </c>
      <c r="BA24" s="212"/>
      <c r="BB24" s="213"/>
      <c r="BC24" s="214"/>
      <c r="BD24" s="151">
        <v>13</v>
      </c>
      <c r="BE24" s="38" t="str">
        <f t="shared" si="11"/>
        <v>f</v>
      </c>
      <c r="BF24" s="212"/>
      <c r="BG24" s="213"/>
      <c r="BH24" s="214"/>
      <c r="BJ24" s="158">
        <f>VALUE(CONCATENATE(BK9,BJ11,A24))</f>
        <v>45304</v>
      </c>
      <c r="BK24" s="158"/>
      <c r="BL24" s="158"/>
      <c r="BM24" s="158"/>
      <c r="BN24" s="158"/>
      <c r="BO24" s="158">
        <f>VALUE(CONCATENATE(BO9,BO11,F24))</f>
        <v>45335</v>
      </c>
      <c r="BP24" s="158"/>
      <c r="BQ24" s="158"/>
      <c r="BR24" s="158"/>
      <c r="BS24" s="158"/>
      <c r="BT24" s="158">
        <f>VALUE(CONCATENATE(BT9,BT11,K24))</f>
        <v>45364</v>
      </c>
      <c r="BU24" s="158"/>
      <c r="BV24" s="158"/>
      <c r="BW24" s="158"/>
      <c r="BX24" s="158"/>
      <c r="BY24" s="158">
        <f>VALUE(CONCATENATE(BY9,BY11,P24))</f>
        <v>45395</v>
      </c>
      <c r="BZ24" s="158"/>
      <c r="CA24" s="158"/>
      <c r="CB24" s="158"/>
      <c r="CC24" s="158"/>
      <c r="CD24" s="158">
        <f>VALUE(CONCATENATE(CD9,CD11,U24))</f>
        <v>45425</v>
      </c>
      <c r="CE24" s="158"/>
      <c r="CF24" s="158"/>
      <c r="CG24" s="158"/>
      <c r="CH24" s="158"/>
      <c r="CI24" s="158">
        <f>VALUE(CONCATENATE(CI9,CI11,Z24))</f>
        <v>45456</v>
      </c>
      <c r="CJ24" s="158"/>
      <c r="CK24" s="158"/>
      <c r="CL24" s="158"/>
      <c r="CM24" s="158"/>
      <c r="CN24" s="158">
        <f>VALUE(CONCATENATE(CN9,CN11,AE24))</f>
        <v>45486</v>
      </c>
      <c r="CO24" s="158"/>
      <c r="CP24" s="158"/>
      <c r="CQ24" s="158"/>
      <c r="CR24" s="158"/>
      <c r="CS24" s="158">
        <f>VALUE(CONCATENATE(CS9,CS11,AJ24))</f>
        <v>45517</v>
      </c>
      <c r="CT24" s="158"/>
      <c r="CU24" s="158"/>
      <c r="CV24" s="158"/>
      <c r="CW24" s="158"/>
      <c r="CX24" s="158">
        <f>VALUE(CONCATENATE(CX9,CX11,AO24))</f>
        <v>45548</v>
      </c>
      <c r="CY24" s="158"/>
      <c r="CZ24" s="158"/>
      <c r="DA24" s="158"/>
      <c r="DB24" s="158"/>
      <c r="DC24" s="158">
        <f>VALUE(CONCATENATE(DC9,DC11,AT24))</f>
        <v>45578</v>
      </c>
      <c r="DD24" s="158"/>
      <c r="DE24" s="158"/>
      <c r="DF24" s="158"/>
      <c r="DG24" s="158"/>
      <c r="DH24" s="158">
        <f>VALUE(CONCATENATE(DH9,DH11,AY24))</f>
        <v>45609</v>
      </c>
      <c r="DI24" s="158"/>
      <c r="DJ24" s="158"/>
      <c r="DK24" s="158"/>
      <c r="DL24" s="158"/>
      <c r="DM24" s="158">
        <f>VALUE(CONCATENATE(DM9,DM11,BD24))</f>
        <v>45639</v>
      </c>
    </row>
    <row r="25" spans="1:117" ht="10.35" customHeight="1" x14ac:dyDescent="0.25">
      <c r="A25" s="151">
        <v>14</v>
      </c>
      <c r="B25" s="38" t="str">
        <f t="shared" si="0"/>
        <v>s</v>
      </c>
      <c r="C25" s="212"/>
      <c r="D25" s="213"/>
      <c r="E25" s="214"/>
      <c r="F25" s="151">
        <v>14</v>
      </c>
      <c r="G25" s="38" t="str">
        <f t="shared" si="1"/>
        <v>o</v>
      </c>
      <c r="H25" s="212"/>
      <c r="I25" s="213"/>
      <c r="J25" s="214"/>
      <c r="K25" s="151">
        <v>14</v>
      </c>
      <c r="L25" s="38" t="str">
        <f t="shared" si="2"/>
        <v>to</v>
      </c>
      <c r="M25" s="212"/>
      <c r="N25" s="213"/>
      <c r="O25" s="214"/>
      <c r="P25" s="151">
        <v>14</v>
      </c>
      <c r="Q25" s="38" t="str">
        <f t="shared" si="3"/>
        <v>s</v>
      </c>
      <c r="R25" s="212"/>
      <c r="S25" s="213"/>
      <c r="T25" s="214"/>
      <c r="U25" s="151">
        <v>14</v>
      </c>
      <c r="V25" s="38" t="str">
        <f t="shared" si="4"/>
        <v>ti</v>
      </c>
      <c r="W25" s="212"/>
      <c r="X25" s="213"/>
      <c r="Y25" s="214"/>
      <c r="Z25" s="151">
        <v>14</v>
      </c>
      <c r="AA25" s="38" t="str">
        <f t="shared" si="5"/>
        <v>f</v>
      </c>
      <c r="AB25" s="212"/>
      <c r="AC25" s="213"/>
      <c r="AD25" s="214"/>
      <c r="AE25" s="151">
        <v>14</v>
      </c>
      <c r="AF25" s="38" t="str">
        <f t="shared" si="6"/>
        <v>s</v>
      </c>
      <c r="AG25" s="212"/>
      <c r="AH25" s="213"/>
      <c r="AI25" s="214"/>
      <c r="AJ25" s="151">
        <v>14</v>
      </c>
      <c r="AK25" s="38" t="str">
        <f t="shared" si="7"/>
        <v>o</v>
      </c>
      <c r="AL25" s="212"/>
      <c r="AM25" s="213"/>
      <c r="AN25" s="214"/>
      <c r="AO25" s="151">
        <v>14</v>
      </c>
      <c r="AP25" s="38" t="str">
        <f t="shared" si="8"/>
        <v>l</v>
      </c>
      <c r="AQ25" s="212"/>
      <c r="AR25" s="213"/>
      <c r="AS25" s="214"/>
      <c r="AT25" s="151">
        <v>14</v>
      </c>
      <c r="AU25" s="38" t="str">
        <f t="shared" si="9"/>
        <v>m</v>
      </c>
      <c r="AV25" s="212"/>
      <c r="AW25" s="213"/>
      <c r="AX25" s="214"/>
      <c r="AY25" s="151">
        <v>14</v>
      </c>
      <c r="AZ25" s="38" t="str">
        <f t="shared" si="10"/>
        <v>to</v>
      </c>
      <c r="BA25" s="212"/>
      <c r="BB25" s="213"/>
      <c r="BC25" s="214"/>
      <c r="BD25" s="151">
        <v>14</v>
      </c>
      <c r="BE25" s="38" t="str">
        <f t="shared" si="11"/>
        <v>l</v>
      </c>
      <c r="BF25" s="212"/>
      <c r="BG25" s="213"/>
      <c r="BH25" s="214"/>
      <c r="BJ25" s="158">
        <f>VALUE(CONCATENATE(BK9,BJ11,A25))</f>
        <v>45305</v>
      </c>
      <c r="BK25" s="158"/>
      <c r="BL25" s="158"/>
      <c r="BM25" s="158"/>
      <c r="BN25" s="158"/>
      <c r="BO25" s="158">
        <f>VALUE(CONCATENATE(BO9,BO11,F25))</f>
        <v>45336</v>
      </c>
      <c r="BP25" s="158"/>
      <c r="BQ25" s="158"/>
      <c r="BR25" s="158"/>
      <c r="BS25" s="158"/>
      <c r="BT25" s="158">
        <f>VALUE(CONCATENATE(BT9,BT11,K25))</f>
        <v>45365</v>
      </c>
      <c r="BU25" s="158"/>
      <c r="BV25" s="158"/>
      <c r="BW25" s="158"/>
      <c r="BX25" s="158"/>
      <c r="BY25" s="158">
        <f>VALUE(CONCATENATE(BY9,BY11,P25))</f>
        <v>45396</v>
      </c>
      <c r="BZ25" s="158"/>
      <c r="CA25" s="158"/>
      <c r="CB25" s="158"/>
      <c r="CC25" s="158"/>
      <c r="CD25" s="158">
        <f>VALUE(CONCATENATE(CD9,CD11,U25))</f>
        <v>45426</v>
      </c>
      <c r="CE25" s="158"/>
      <c r="CF25" s="158"/>
      <c r="CG25" s="158"/>
      <c r="CH25" s="158"/>
      <c r="CI25" s="158">
        <f>VALUE(CONCATENATE(CI9,CI11,Z25))</f>
        <v>45457</v>
      </c>
      <c r="CJ25" s="158"/>
      <c r="CK25" s="158"/>
      <c r="CL25" s="158"/>
      <c r="CM25" s="158"/>
      <c r="CN25" s="158">
        <f>VALUE(CONCATENATE(CN9,CN11,AE25))</f>
        <v>45487</v>
      </c>
      <c r="CO25" s="158"/>
      <c r="CP25" s="158"/>
      <c r="CQ25" s="158"/>
      <c r="CR25" s="158"/>
      <c r="CS25" s="158">
        <f>VALUE(CONCATENATE(CS9,CS11,AJ25))</f>
        <v>45518</v>
      </c>
      <c r="CT25" s="158"/>
      <c r="CU25" s="158"/>
      <c r="CV25" s="158"/>
      <c r="CW25" s="158"/>
      <c r="CX25" s="158">
        <f>VALUE(CONCATENATE(CX9,CX11,AO25))</f>
        <v>45549</v>
      </c>
      <c r="CY25" s="158"/>
      <c r="CZ25" s="158"/>
      <c r="DA25" s="158"/>
      <c r="DB25" s="158"/>
      <c r="DC25" s="158">
        <f>VALUE(CONCATENATE(DC9,DC11,AT25))</f>
        <v>45579</v>
      </c>
      <c r="DD25" s="158"/>
      <c r="DE25" s="158"/>
      <c r="DF25" s="158"/>
      <c r="DG25" s="158"/>
      <c r="DH25" s="158">
        <f>VALUE(CONCATENATE(DH9,DH11,AY25))</f>
        <v>45610</v>
      </c>
      <c r="DI25" s="158"/>
      <c r="DJ25" s="158"/>
      <c r="DK25" s="158"/>
      <c r="DL25" s="158"/>
      <c r="DM25" s="158">
        <f>VALUE(CONCATENATE(DM9,DM11,BD25))</f>
        <v>45640</v>
      </c>
    </row>
    <row r="26" spans="1:117" ht="10.35" customHeight="1" x14ac:dyDescent="0.25">
      <c r="A26" s="151">
        <v>15</v>
      </c>
      <c r="B26" s="38" t="str">
        <f t="shared" si="0"/>
        <v>m</v>
      </c>
      <c r="C26" s="212"/>
      <c r="D26" s="213"/>
      <c r="E26" s="214"/>
      <c r="F26" s="151">
        <v>15</v>
      </c>
      <c r="G26" s="38" t="str">
        <f t="shared" si="1"/>
        <v>to</v>
      </c>
      <c r="H26" s="212"/>
      <c r="I26" s="213"/>
      <c r="J26" s="214"/>
      <c r="K26" s="151">
        <v>15</v>
      </c>
      <c r="L26" s="38" t="str">
        <f t="shared" si="2"/>
        <v>f</v>
      </c>
      <c r="M26" s="212"/>
      <c r="N26" s="213"/>
      <c r="O26" s="214"/>
      <c r="P26" s="151">
        <v>15</v>
      </c>
      <c r="Q26" s="38" t="str">
        <f t="shared" si="3"/>
        <v>m</v>
      </c>
      <c r="R26" s="212"/>
      <c r="S26" s="213"/>
      <c r="T26" s="214"/>
      <c r="U26" s="151">
        <v>15</v>
      </c>
      <c r="V26" s="38" t="str">
        <f t="shared" si="4"/>
        <v>o</v>
      </c>
      <c r="W26" s="212"/>
      <c r="X26" s="213"/>
      <c r="Y26" s="214"/>
      <c r="Z26" s="151">
        <v>15</v>
      </c>
      <c r="AA26" s="38" t="str">
        <f t="shared" si="5"/>
        <v>l</v>
      </c>
      <c r="AB26" s="212"/>
      <c r="AC26" s="213"/>
      <c r="AD26" s="214"/>
      <c r="AE26" s="151">
        <v>15</v>
      </c>
      <c r="AF26" s="38" t="str">
        <f t="shared" si="6"/>
        <v>m</v>
      </c>
      <c r="AG26" s="212"/>
      <c r="AH26" s="213"/>
      <c r="AI26" s="214"/>
      <c r="AJ26" s="151">
        <v>15</v>
      </c>
      <c r="AK26" s="38" t="str">
        <f t="shared" si="7"/>
        <v>to</v>
      </c>
      <c r="AL26" s="212"/>
      <c r="AM26" s="213"/>
      <c r="AN26" s="214"/>
      <c r="AO26" s="151">
        <v>15</v>
      </c>
      <c r="AP26" s="38" t="str">
        <f t="shared" si="8"/>
        <v>s</v>
      </c>
      <c r="AQ26" s="212"/>
      <c r="AR26" s="213"/>
      <c r="AS26" s="214"/>
      <c r="AT26" s="151">
        <v>15</v>
      </c>
      <c r="AU26" s="38" t="str">
        <f t="shared" si="9"/>
        <v>ti</v>
      </c>
      <c r="AV26" s="212"/>
      <c r="AW26" s="213"/>
      <c r="AX26" s="214"/>
      <c r="AY26" s="151">
        <v>15</v>
      </c>
      <c r="AZ26" s="38" t="str">
        <f t="shared" si="10"/>
        <v>f</v>
      </c>
      <c r="BA26" s="212"/>
      <c r="BB26" s="213"/>
      <c r="BC26" s="214"/>
      <c r="BD26" s="151">
        <v>15</v>
      </c>
      <c r="BE26" s="38" t="str">
        <f t="shared" si="11"/>
        <v>s</v>
      </c>
      <c r="BF26" s="212"/>
      <c r="BG26" s="213"/>
      <c r="BH26" s="214"/>
      <c r="BJ26" s="158">
        <f>VALUE(CONCATENATE(BK9,BJ11,A26))</f>
        <v>45306</v>
      </c>
      <c r="BK26" s="158"/>
      <c r="BL26" s="158"/>
      <c r="BM26" s="158"/>
      <c r="BN26" s="158"/>
      <c r="BO26" s="158">
        <f>VALUE(CONCATENATE(BO9,BO11,F26))</f>
        <v>45337</v>
      </c>
      <c r="BP26" s="158"/>
      <c r="BQ26" s="158"/>
      <c r="BR26" s="158"/>
      <c r="BS26" s="158"/>
      <c r="BT26" s="158">
        <f>VALUE(CONCATENATE(BT9,BT11,K26))</f>
        <v>45366</v>
      </c>
      <c r="BU26" s="158"/>
      <c r="BV26" s="158"/>
      <c r="BW26" s="158"/>
      <c r="BX26" s="158"/>
      <c r="BY26" s="158">
        <f>VALUE(CONCATENATE(BY9,BY11,P26))</f>
        <v>45397</v>
      </c>
      <c r="BZ26" s="158"/>
      <c r="CA26" s="158"/>
      <c r="CB26" s="158"/>
      <c r="CC26" s="158"/>
      <c r="CD26" s="158">
        <f>VALUE(CONCATENATE(CD9,CD11,U26))</f>
        <v>45427</v>
      </c>
      <c r="CE26" s="158"/>
      <c r="CF26" s="158"/>
      <c r="CG26" s="158"/>
      <c r="CH26" s="158"/>
      <c r="CI26" s="158">
        <f>VALUE(CONCATENATE(CI9,CI11,Z26))</f>
        <v>45458</v>
      </c>
      <c r="CJ26" s="158"/>
      <c r="CK26" s="158"/>
      <c r="CL26" s="158"/>
      <c r="CM26" s="158"/>
      <c r="CN26" s="158">
        <f>VALUE(CONCATENATE(CN9,CN11,AE26))</f>
        <v>45488</v>
      </c>
      <c r="CO26" s="158"/>
      <c r="CP26" s="158"/>
      <c r="CQ26" s="158"/>
      <c r="CR26" s="158"/>
      <c r="CS26" s="158">
        <f>VALUE(CONCATENATE(CS9,CS11,AJ26))</f>
        <v>45519</v>
      </c>
      <c r="CT26" s="158"/>
      <c r="CU26" s="158"/>
      <c r="CV26" s="158"/>
      <c r="CW26" s="158"/>
      <c r="CX26" s="158">
        <f>VALUE(CONCATENATE(CX9,CX11,AO26))</f>
        <v>45550</v>
      </c>
      <c r="CY26" s="158"/>
      <c r="CZ26" s="158"/>
      <c r="DA26" s="158"/>
      <c r="DB26" s="158"/>
      <c r="DC26" s="158">
        <f>VALUE(CONCATENATE(DC9,DC11,AT26))</f>
        <v>45580</v>
      </c>
      <c r="DD26" s="158"/>
      <c r="DE26" s="158"/>
      <c r="DF26" s="158"/>
      <c r="DG26" s="158"/>
      <c r="DH26" s="158">
        <f>VALUE(CONCATENATE(DH9,DH11,AY26))</f>
        <v>45611</v>
      </c>
      <c r="DI26" s="158"/>
      <c r="DJ26" s="158"/>
      <c r="DK26" s="158"/>
      <c r="DL26" s="158"/>
      <c r="DM26" s="158">
        <f>VALUE(CONCATENATE(DM9,DM11,BD26))</f>
        <v>45641</v>
      </c>
    </row>
    <row r="27" spans="1:117" ht="10.35" customHeight="1" x14ac:dyDescent="0.25">
      <c r="A27" s="151">
        <v>16</v>
      </c>
      <c r="B27" s="38" t="str">
        <f t="shared" si="0"/>
        <v>ti</v>
      </c>
      <c r="C27" s="212"/>
      <c r="D27" s="213"/>
      <c r="E27" s="214"/>
      <c r="F27" s="151">
        <v>16</v>
      </c>
      <c r="G27" s="38" t="str">
        <f t="shared" si="1"/>
        <v>f</v>
      </c>
      <c r="H27" s="212"/>
      <c r="I27" s="213"/>
      <c r="J27" s="214"/>
      <c r="K27" s="151">
        <v>16</v>
      </c>
      <c r="L27" s="38" t="str">
        <f t="shared" si="2"/>
        <v>l</v>
      </c>
      <c r="M27" s="212"/>
      <c r="N27" s="213"/>
      <c r="O27" s="214"/>
      <c r="P27" s="151">
        <v>16</v>
      </c>
      <c r="Q27" s="38" t="str">
        <f t="shared" si="3"/>
        <v>ti</v>
      </c>
      <c r="R27" s="212"/>
      <c r="S27" s="213"/>
      <c r="T27" s="214"/>
      <c r="U27" s="151">
        <v>16</v>
      </c>
      <c r="V27" s="38" t="str">
        <f t="shared" si="4"/>
        <v>to</v>
      </c>
      <c r="W27" s="212"/>
      <c r="X27" s="213"/>
      <c r="Y27" s="214"/>
      <c r="Z27" s="151">
        <v>16</v>
      </c>
      <c r="AA27" s="38" t="str">
        <f t="shared" si="5"/>
        <v>s</v>
      </c>
      <c r="AB27" s="212"/>
      <c r="AC27" s="213"/>
      <c r="AD27" s="214"/>
      <c r="AE27" s="151">
        <v>16</v>
      </c>
      <c r="AF27" s="38" t="str">
        <f t="shared" si="6"/>
        <v>ti</v>
      </c>
      <c r="AG27" s="212"/>
      <c r="AH27" s="213"/>
      <c r="AI27" s="214"/>
      <c r="AJ27" s="151">
        <v>16</v>
      </c>
      <c r="AK27" s="38" t="str">
        <f t="shared" si="7"/>
        <v>f</v>
      </c>
      <c r="AL27" s="212"/>
      <c r="AM27" s="213"/>
      <c r="AN27" s="214"/>
      <c r="AO27" s="151">
        <v>16</v>
      </c>
      <c r="AP27" s="38" t="str">
        <f t="shared" si="8"/>
        <v>m</v>
      </c>
      <c r="AQ27" s="212"/>
      <c r="AR27" s="213"/>
      <c r="AS27" s="214"/>
      <c r="AT27" s="151">
        <v>16</v>
      </c>
      <c r="AU27" s="38" t="str">
        <f t="shared" si="9"/>
        <v>o</v>
      </c>
      <c r="AV27" s="212"/>
      <c r="AW27" s="213"/>
      <c r="AX27" s="214"/>
      <c r="AY27" s="151">
        <v>16</v>
      </c>
      <c r="AZ27" s="38" t="str">
        <f t="shared" si="10"/>
        <v>l</v>
      </c>
      <c r="BA27" s="212"/>
      <c r="BB27" s="213"/>
      <c r="BC27" s="214"/>
      <c r="BD27" s="151">
        <v>16</v>
      </c>
      <c r="BE27" s="38" t="str">
        <f t="shared" si="11"/>
        <v>m</v>
      </c>
      <c r="BF27" s="212"/>
      <c r="BG27" s="213"/>
      <c r="BH27" s="214"/>
      <c r="BJ27" s="158">
        <f>VALUE(CONCATENATE(BK9,BJ11,A27))</f>
        <v>45307</v>
      </c>
      <c r="BK27" s="158"/>
      <c r="BL27" s="158"/>
      <c r="BM27" s="158"/>
      <c r="BN27" s="158"/>
      <c r="BO27" s="158">
        <f>VALUE(CONCATENATE(BO9,BO11,F27))</f>
        <v>45338</v>
      </c>
      <c r="BP27" s="158"/>
      <c r="BQ27" s="158"/>
      <c r="BR27" s="158"/>
      <c r="BS27" s="158"/>
      <c r="BT27" s="158">
        <f>VALUE(CONCATENATE(BT9,BT11,K27))</f>
        <v>45367</v>
      </c>
      <c r="BU27" s="158"/>
      <c r="BV27" s="158"/>
      <c r="BW27" s="158"/>
      <c r="BX27" s="158"/>
      <c r="BY27" s="158">
        <f>VALUE(CONCATENATE(BY9,BY11,P27))</f>
        <v>45398</v>
      </c>
      <c r="BZ27" s="158"/>
      <c r="CA27" s="158"/>
      <c r="CB27" s="158"/>
      <c r="CC27" s="158"/>
      <c r="CD27" s="158">
        <f>VALUE(CONCATENATE(CD9,CD11,U27))</f>
        <v>45428</v>
      </c>
      <c r="CE27" s="158"/>
      <c r="CF27" s="158"/>
      <c r="CG27" s="158"/>
      <c r="CH27" s="158"/>
      <c r="CI27" s="158">
        <f>VALUE(CONCATENATE(CI9,CI11,Z27))</f>
        <v>45459</v>
      </c>
      <c r="CJ27" s="158"/>
      <c r="CK27" s="158"/>
      <c r="CL27" s="158"/>
      <c r="CM27" s="158"/>
      <c r="CN27" s="158">
        <f>VALUE(CONCATENATE(CN9,CN11,AE27))</f>
        <v>45489</v>
      </c>
      <c r="CO27" s="158"/>
      <c r="CP27" s="158"/>
      <c r="CQ27" s="158"/>
      <c r="CR27" s="158"/>
      <c r="CS27" s="158">
        <f>VALUE(CONCATENATE(CS9,CS11,AJ27))</f>
        <v>45520</v>
      </c>
      <c r="CT27" s="158"/>
      <c r="CU27" s="158"/>
      <c r="CV27" s="158"/>
      <c r="CW27" s="158"/>
      <c r="CX27" s="158">
        <f>VALUE(CONCATENATE(CX9,CX11,AO27))</f>
        <v>45551</v>
      </c>
      <c r="CY27" s="158"/>
      <c r="CZ27" s="158"/>
      <c r="DA27" s="158"/>
      <c r="DB27" s="158"/>
      <c r="DC27" s="158">
        <f>VALUE(CONCATENATE(DC9,DC11,AT27))</f>
        <v>45581</v>
      </c>
      <c r="DD27" s="158"/>
      <c r="DE27" s="158"/>
      <c r="DF27" s="158"/>
      <c r="DG27" s="158"/>
      <c r="DH27" s="158">
        <f>VALUE(CONCATENATE(DH9,DH11,AY27))</f>
        <v>45612</v>
      </c>
      <c r="DI27" s="158"/>
      <c r="DJ27" s="158"/>
      <c r="DK27" s="158"/>
      <c r="DL27" s="158"/>
      <c r="DM27" s="158">
        <f>VALUE(CONCATENATE(DM9,DM11,BD27))</f>
        <v>45642</v>
      </c>
    </row>
    <row r="28" spans="1:117" ht="10.35" customHeight="1" x14ac:dyDescent="0.25">
      <c r="A28" s="151">
        <v>17</v>
      </c>
      <c r="B28" s="38" t="str">
        <f t="shared" si="0"/>
        <v>o</v>
      </c>
      <c r="C28" s="212"/>
      <c r="D28" s="213"/>
      <c r="E28" s="214"/>
      <c r="F28" s="151">
        <v>17</v>
      </c>
      <c r="G28" s="38" t="str">
        <f t="shared" si="1"/>
        <v>l</v>
      </c>
      <c r="H28" s="212"/>
      <c r="I28" s="213"/>
      <c r="J28" s="214"/>
      <c r="K28" s="151">
        <v>17</v>
      </c>
      <c r="L28" s="38" t="str">
        <f t="shared" si="2"/>
        <v>s</v>
      </c>
      <c r="M28" s="212"/>
      <c r="N28" s="213"/>
      <c r="O28" s="214"/>
      <c r="P28" s="151">
        <v>17</v>
      </c>
      <c r="Q28" s="38" t="str">
        <f t="shared" si="3"/>
        <v>o</v>
      </c>
      <c r="R28" s="212"/>
      <c r="S28" s="213"/>
      <c r="T28" s="214"/>
      <c r="U28" s="151">
        <v>17</v>
      </c>
      <c r="V28" s="38" t="str">
        <f t="shared" si="4"/>
        <v>f</v>
      </c>
      <c r="W28" s="212"/>
      <c r="X28" s="213"/>
      <c r="Y28" s="214"/>
      <c r="Z28" s="151">
        <v>17</v>
      </c>
      <c r="AA28" s="38" t="str">
        <f t="shared" si="5"/>
        <v>m</v>
      </c>
      <c r="AB28" s="212"/>
      <c r="AC28" s="213"/>
      <c r="AD28" s="214"/>
      <c r="AE28" s="151">
        <v>17</v>
      </c>
      <c r="AF28" s="38" t="str">
        <f t="shared" si="6"/>
        <v>o</v>
      </c>
      <c r="AG28" s="212"/>
      <c r="AH28" s="213"/>
      <c r="AI28" s="214"/>
      <c r="AJ28" s="151">
        <v>17</v>
      </c>
      <c r="AK28" s="38" t="str">
        <f t="shared" si="7"/>
        <v>l</v>
      </c>
      <c r="AL28" s="212"/>
      <c r="AM28" s="213"/>
      <c r="AN28" s="214"/>
      <c r="AO28" s="151">
        <v>17</v>
      </c>
      <c r="AP28" s="38" t="str">
        <f t="shared" si="8"/>
        <v>ti</v>
      </c>
      <c r="AQ28" s="212"/>
      <c r="AR28" s="213"/>
      <c r="AS28" s="214"/>
      <c r="AT28" s="151">
        <v>17</v>
      </c>
      <c r="AU28" s="38" t="str">
        <f t="shared" si="9"/>
        <v>to</v>
      </c>
      <c r="AV28" s="212"/>
      <c r="AW28" s="213"/>
      <c r="AX28" s="214"/>
      <c r="AY28" s="151">
        <v>17</v>
      </c>
      <c r="AZ28" s="38" t="str">
        <f t="shared" si="10"/>
        <v>s</v>
      </c>
      <c r="BA28" s="212"/>
      <c r="BB28" s="213"/>
      <c r="BC28" s="214"/>
      <c r="BD28" s="151">
        <v>17</v>
      </c>
      <c r="BE28" s="38" t="str">
        <f t="shared" si="11"/>
        <v>ti</v>
      </c>
      <c r="BF28" s="212"/>
      <c r="BG28" s="213"/>
      <c r="BH28" s="214"/>
      <c r="BJ28" s="158">
        <f>VALUE(CONCATENATE(BK9,BJ11,A28))</f>
        <v>45308</v>
      </c>
      <c r="BK28" s="158"/>
      <c r="BL28" s="158"/>
      <c r="BM28" s="158"/>
      <c r="BN28" s="158"/>
      <c r="BO28" s="158">
        <f>VALUE(CONCATENATE(BO9,BO11,F28))</f>
        <v>45339</v>
      </c>
      <c r="BP28" s="158"/>
      <c r="BQ28" s="158"/>
      <c r="BR28" s="158"/>
      <c r="BS28" s="158"/>
      <c r="BT28" s="158">
        <f>VALUE(CONCATENATE(BT9,BT11,K28))</f>
        <v>45368</v>
      </c>
      <c r="BU28" s="158"/>
      <c r="BV28" s="158"/>
      <c r="BW28" s="158"/>
      <c r="BX28" s="158"/>
      <c r="BY28" s="158">
        <f>VALUE(CONCATENATE(BY9,BY11,P28))</f>
        <v>45399</v>
      </c>
      <c r="BZ28" s="158"/>
      <c r="CA28" s="158"/>
      <c r="CB28" s="158"/>
      <c r="CC28" s="158"/>
      <c r="CD28" s="158">
        <f>VALUE(CONCATENATE(CD9,CD11,U28))</f>
        <v>45429</v>
      </c>
      <c r="CE28" s="158"/>
      <c r="CF28" s="158"/>
      <c r="CG28" s="158"/>
      <c r="CH28" s="158"/>
      <c r="CI28" s="158">
        <f>VALUE(CONCATENATE(CI9,CI11,Z28))</f>
        <v>45460</v>
      </c>
      <c r="CJ28" s="158"/>
      <c r="CK28" s="158"/>
      <c r="CL28" s="158"/>
      <c r="CM28" s="158"/>
      <c r="CN28" s="158">
        <f>VALUE(CONCATENATE(CN9,CN11,AE28))</f>
        <v>45490</v>
      </c>
      <c r="CO28" s="158"/>
      <c r="CP28" s="158"/>
      <c r="CQ28" s="158"/>
      <c r="CR28" s="158"/>
      <c r="CS28" s="158">
        <f>VALUE(CONCATENATE(CS9,CS11,AJ28))</f>
        <v>45521</v>
      </c>
      <c r="CT28" s="158"/>
      <c r="CU28" s="158"/>
      <c r="CV28" s="158"/>
      <c r="CW28" s="158"/>
      <c r="CX28" s="158">
        <f>VALUE(CONCATENATE(CX9,CX11,AO28))</f>
        <v>45552</v>
      </c>
      <c r="CY28" s="158"/>
      <c r="CZ28" s="158"/>
      <c r="DA28" s="158"/>
      <c r="DB28" s="158"/>
      <c r="DC28" s="158">
        <f>VALUE(CONCATENATE(DC9,DC11,AT28))</f>
        <v>45582</v>
      </c>
      <c r="DD28" s="158"/>
      <c r="DE28" s="158"/>
      <c r="DF28" s="158"/>
      <c r="DG28" s="158"/>
      <c r="DH28" s="158">
        <f>VALUE(CONCATENATE(DH9,DH11,AY28))</f>
        <v>45613</v>
      </c>
      <c r="DI28" s="158"/>
      <c r="DJ28" s="158"/>
      <c r="DK28" s="158"/>
      <c r="DL28" s="158"/>
      <c r="DM28" s="158">
        <f>VALUE(CONCATENATE(DM9,DM11,BD28))</f>
        <v>45643</v>
      </c>
    </row>
    <row r="29" spans="1:117" ht="10.35" customHeight="1" x14ac:dyDescent="0.25">
      <c r="A29" s="151">
        <v>18</v>
      </c>
      <c r="B29" s="38" t="str">
        <f t="shared" si="0"/>
        <v>to</v>
      </c>
      <c r="C29" s="212"/>
      <c r="D29" s="213"/>
      <c r="E29" s="214"/>
      <c r="F29" s="151">
        <v>18</v>
      </c>
      <c r="G29" s="38" t="str">
        <f t="shared" si="1"/>
        <v>s</v>
      </c>
      <c r="H29" s="212"/>
      <c r="I29" s="213"/>
      <c r="J29" s="214"/>
      <c r="K29" s="151">
        <v>18</v>
      </c>
      <c r="L29" s="38" t="str">
        <f t="shared" si="2"/>
        <v>m</v>
      </c>
      <c r="M29" s="212"/>
      <c r="N29" s="213"/>
      <c r="O29" s="214"/>
      <c r="P29" s="151">
        <v>18</v>
      </c>
      <c r="Q29" s="38" t="str">
        <f t="shared" si="3"/>
        <v>to</v>
      </c>
      <c r="R29" s="212"/>
      <c r="S29" s="213"/>
      <c r="T29" s="214"/>
      <c r="U29" s="151">
        <v>18</v>
      </c>
      <c r="V29" s="38" t="str">
        <f t="shared" si="4"/>
        <v>l</v>
      </c>
      <c r="W29" s="212"/>
      <c r="X29" s="213"/>
      <c r="Y29" s="214"/>
      <c r="Z29" s="151">
        <v>18</v>
      </c>
      <c r="AA29" s="38" t="str">
        <f t="shared" si="5"/>
        <v>ti</v>
      </c>
      <c r="AB29" s="212"/>
      <c r="AC29" s="213"/>
      <c r="AD29" s="214"/>
      <c r="AE29" s="151">
        <v>18</v>
      </c>
      <c r="AF29" s="38" t="str">
        <f t="shared" si="6"/>
        <v>to</v>
      </c>
      <c r="AG29" s="212"/>
      <c r="AH29" s="213"/>
      <c r="AI29" s="214"/>
      <c r="AJ29" s="151">
        <v>18</v>
      </c>
      <c r="AK29" s="38" t="str">
        <f t="shared" si="7"/>
        <v>s</v>
      </c>
      <c r="AL29" s="212"/>
      <c r="AM29" s="213"/>
      <c r="AN29" s="214"/>
      <c r="AO29" s="151">
        <v>18</v>
      </c>
      <c r="AP29" s="38" t="str">
        <f t="shared" si="8"/>
        <v>o</v>
      </c>
      <c r="AQ29" s="212"/>
      <c r="AR29" s="213"/>
      <c r="AS29" s="214"/>
      <c r="AT29" s="151">
        <v>18</v>
      </c>
      <c r="AU29" s="38" t="str">
        <f t="shared" si="9"/>
        <v>f</v>
      </c>
      <c r="AV29" s="212"/>
      <c r="AW29" s="213"/>
      <c r="AX29" s="214"/>
      <c r="AY29" s="151">
        <v>18</v>
      </c>
      <c r="AZ29" s="38" t="str">
        <f t="shared" si="10"/>
        <v>m</v>
      </c>
      <c r="BA29" s="212"/>
      <c r="BB29" s="213"/>
      <c r="BC29" s="214"/>
      <c r="BD29" s="151">
        <v>18</v>
      </c>
      <c r="BE29" s="38" t="str">
        <f t="shared" si="11"/>
        <v>o</v>
      </c>
      <c r="BF29" s="212"/>
      <c r="BG29" s="213"/>
      <c r="BH29" s="214"/>
      <c r="BJ29" s="158">
        <f>VALUE(CONCATENATE(BK9,BJ11,A29))</f>
        <v>45309</v>
      </c>
      <c r="BK29" s="158"/>
      <c r="BL29" s="158"/>
      <c r="BM29" s="158"/>
      <c r="BN29" s="158"/>
      <c r="BO29" s="158">
        <f>VALUE(CONCATENATE(BO9,BO11,F29))</f>
        <v>45340</v>
      </c>
      <c r="BP29" s="158"/>
      <c r="BQ29" s="158"/>
      <c r="BR29" s="158"/>
      <c r="BS29" s="158"/>
      <c r="BT29" s="158">
        <f>VALUE(CONCATENATE(BT9,BT11,K29))</f>
        <v>45369</v>
      </c>
      <c r="BU29" s="158"/>
      <c r="BV29" s="158"/>
      <c r="BW29" s="158"/>
      <c r="BX29" s="158"/>
      <c r="BY29" s="158">
        <f>VALUE(CONCATENATE(BY9,BY11,P29))</f>
        <v>45400</v>
      </c>
      <c r="BZ29" s="158"/>
      <c r="CA29" s="158"/>
      <c r="CB29" s="158"/>
      <c r="CC29" s="158"/>
      <c r="CD29" s="158">
        <f>VALUE(CONCATENATE(CD9,CD11,U29))</f>
        <v>45430</v>
      </c>
      <c r="CE29" s="158"/>
      <c r="CF29" s="158"/>
      <c r="CG29" s="158"/>
      <c r="CH29" s="158"/>
      <c r="CI29" s="158">
        <f>VALUE(CONCATENATE(CI9,CI11,Z29))</f>
        <v>45461</v>
      </c>
      <c r="CJ29" s="158"/>
      <c r="CK29" s="158"/>
      <c r="CL29" s="158"/>
      <c r="CM29" s="158"/>
      <c r="CN29" s="158">
        <f>VALUE(CONCATENATE(CN9,CN11,AE29))</f>
        <v>45491</v>
      </c>
      <c r="CO29" s="158"/>
      <c r="CP29" s="158"/>
      <c r="CQ29" s="158"/>
      <c r="CR29" s="158"/>
      <c r="CS29" s="158">
        <f>VALUE(CONCATENATE(CS9,CS11,AJ29))</f>
        <v>45522</v>
      </c>
      <c r="CT29" s="158"/>
      <c r="CU29" s="158"/>
      <c r="CV29" s="158"/>
      <c r="CW29" s="158"/>
      <c r="CX29" s="158">
        <f>VALUE(CONCATENATE(CX9,CX11,AO29))</f>
        <v>45553</v>
      </c>
      <c r="CY29" s="158"/>
      <c r="CZ29" s="158"/>
      <c r="DA29" s="158"/>
      <c r="DB29" s="158"/>
      <c r="DC29" s="158">
        <f>VALUE(CONCATENATE(DC9,DC11,AT29))</f>
        <v>45583</v>
      </c>
      <c r="DD29" s="158"/>
      <c r="DE29" s="158"/>
      <c r="DF29" s="158"/>
      <c r="DG29" s="158"/>
      <c r="DH29" s="158">
        <f>VALUE(CONCATENATE(DH9,DH11,AY29))</f>
        <v>45614</v>
      </c>
      <c r="DI29" s="158"/>
      <c r="DJ29" s="158"/>
      <c r="DK29" s="158"/>
      <c r="DL29" s="158"/>
      <c r="DM29" s="158">
        <f>VALUE(CONCATENATE(DM9,DM11,BD29))</f>
        <v>45644</v>
      </c>
    </row>
    <row r="30" spans="1:117" ht="10.35" customHeight="1" x14ac:dyDescent="0.25">
      <c r="A30" s="151">
        <v>19</v>
      </c>
      <c r="B30" s="38" t="str">
        <f t="shared" si="0"/>
        <v>f</v>
      </c>
      <c r="C30" s="212"/>
      <c r="D30" s="213"/>
      <c r="E30" s="214"/>
      <c r="F30" s="151">
        <v>19</v>
      </c>
      <c r="G30" s="38" t="str">
        <f t="shared" si="1"/>
        <v>m</v>
      </c>
      <c r="H30" s="212"/>
      <c r="I30" s="213"/>
      <c r="J30" s="214"/>
      <c r="K30" s="151">
        <v>19</v>
      </c>
      <c r="L30" s="38" t="str">
        <f t="shared" si="2"/>
        <v>ti</v>
      </c>
      <c r="M30" s="212"/>
      <c r="N30" s="213"/>
      <c r="O30" s="214"/>
      <c r="P30" s="151">
        <v>19</v>
      </c>
      <c r="Q30" s="38" t="str">
        <f t="shared" si="3"/>
        <v>f</v>
      </c>
      <c r="R30" s="212"/>
      <c r="S30" s="213"/>
      <c r="T30" s="214"/>
      <c r="U30" s="151">
        <v>19</v>
      </c>
      <c r="V30" s="38" t="str">
        <f t="shared" si="4"/>
        <v>s</v>
      </c>
      <c r="W30" s="212"/>
      <c r="X30" s="213"/>
      <c r="Y30" s="214"/>
      <c r="Z30" s="151">
        <v>19</v>
      </c>
      <c r="AA30" s="38" t="str">
        <f t="shared" si="5"/>
        <v>o</v>
      </c>
      <c r="AB30" s="212"/>
      <c r="AC30" s="213"/>
      <c r="AD30" s="214"/>
      <c r="AE30" s="151">
        <v>19</v>
      </c>
      <c r="AF30" s="38" t="str">
        <f t="shared" si="6"/>
        <v>f</v>
      </c>
      <c r="AG30" s="212"/>
      <c r="AH30" s="213"/>
      <c r="AI30" s="214"/>
      <c r="AJ30" s="151">
        <v>19</v>
      </c>
      <c r="AK30" s="38" t="str">
        <f t="shared" si="7"/>
        <v>m</v>
      </c>
      <c r="AL30" s="212"/>
      <c r="AM30" s="213"/>
      <c r="AN30" s="214"/>
      <c r="AO30" s="151">
        <v>19</v>
      </c>
      <c r="AP30" s="38" t="str">
        <f t="shared" si="8"/>
        <v>to</v>
      </c>
      <c r="AQ30" s="212"/>
      <c r="AR30" s="213"/>
      <c r="AS30" s="214"/>
      <c r="AT30" s="151">
        <v>19</v>
      </c>
      <c r="AU30" s="38" t="str">
        <f t="shared" si="9"/>
        <v>l</v>
      </c>
      <c r="AV30" s="212"/>
      <c r="AW30" s="213"/>
      <c r="AX30" s="214"/>
      <c r="AY30" s="151">
        <v>19</v>
      </c>
      <c r="AZ30" s="38" t="str">
        <f t="shared" si="10"/>
        <v>ti</v>
      </c>
      <c r="BA30" s="212"/>
      <c r="BB30" s="213"/>
      <c r="BC30" s="214"/>
      <c r="BD30" s="151">
        <v>19</v>
      </c>
      <c r="BE30" s="38" t="str">
        <f t="shared" si="11"/>
        <v>to</v>
      </c>
      <c r="BF30" s="212"/>
      <c r="BG30" s="213"/>
      <c r="BH30" s="214"/>
      <c r="BJ30" s="158">
        <f>VALUE(CONCATENATE(BK9,BJ11,A30))</f>
        <v>45310</v>
      </c>
      <c r="BK30" s="158"/>
      <c r="BL30" s="158"/>
      <c r="BM30" s="158"/>
      <c r="BN30" s="158"/>
      <c r="BO30" s="158">
        <f>VALUE(CONCATENATE(BO9,BO11,F30))</f>
        <v>45341</v>
      </c>
      <c r="BP30" s="158"/>
      <c r="BQ30" s="158"/>
      <c r="BR30" s="158"/>
      <c r="BS30" s="158"/>
      <c r="BT30" s="158">
        <f>VALUE(CONCATENATE(BT9,BT11,K30))</f>
        <v>45370</v>
      </c>
      <c r="BU30" s="158"/>
      <c r="BV30" s="158"/>
      <c r="BW30" s="158"/>
      <c r="BX30" s="158"/>
      <c r="BY30" s="158">
        <f>VALUE(CONCATENATE(BY9,BY11,P30))</f>
        <v>45401</v>
      </c>
      <c r="BZ30" s="158"/>
      <c r="CA30" s="158"/>
      <c r="CB30" s="158"/>
      <c r="CC30" s="158"/>
      <c r="CD30" s="158">
        <f>VALUE(CONCATENATE(CD9,CD11,U30))</f>
        <v>45431</v>
      </c>
      <c r="CE30" s="158"/>
      <c r="CF30" s="158"/>
      <c r="CG30" s="158"/>
      <c r="CH30" s="158"/>
      <c r="CI30" s="158">
        <f>VALUE(CONCATENATE(CI9,CI11,Z30))</f>
        <v>45462</v>
      </c>
      <c r="CJ30" s="158"/>
      <c r="CK30" s="158"/>
      <c r="CL30" s="158"/>
      <c r="CM30" s="158"/>
      <c r="CN30" s="158">
        <f>VALUE(CONCATENATE(CN9,CN11,AE30))</f>
        <v>45492</v>
      </c>
      <c r="CO30" s="158"/>
      <c r="CP30" s="158"/>
      <c r="CQ30" s="158"/>
      <c r="CR30" s="158"/>
      <c r="CS30" s="158">
        <f>VALUE(CONCATENATE(CS9,CS11,AJ30))</f>
        <v>45523</v>
      </c>
      <c r="CT30" s="158"/>
      <c r="CU30" s="158"/>
      <c r="CV30" s="158"/>
      <c r="CW30" s="158"/>
      <c r="CX30" s="158">
        <f>VALUE(CONCATENATE(CX9,CX11,AO30))</f>
        <v>45554</v>
      </c>
      <c r="CY30" s="158"/>
      <c r="CZ30" s="158"/>
      <c r="DA30" s="158"/>
      <c r="DB30" s="158"/>
      <c r="DC30" s="158">
        <f>VALUE(CONCATENATE(DC9,DC11,AT30))</f>
        <v>45584</v>
      </c>
      <c r="DD30" s="158"/>
      <c r="DE30" s="158"/>
      <c r="DF30" s="158"/>
      <c r="DG30" s="158"/>
      <c r="DH30" s="158">
        <f>VALUE(CONCATENATE(DH9,DH11,AY30))</f>
        <v>45615</v>
      </c>
      <c r="DI30" s="158"/>
      <c r="DJ30" s="158"/>
      <c r="DK30" s="158"/>
      <c r="DL30" s="158"/>
      <c r="DM30" s="158">
        <f>VALUE(CONCATENATE(DM9,DM11,BD30))</f>
        <v>45645</v>
      </c>
    </row>
    <row r="31" spans="1:117" ht="10.35" customHeight="1" x14ac:dyDescent="0.25">
      <c r="A31" s="151">
        <v>20</v>
      </c>
      <c r="B31" s="38" t="str">
        <f t="shared" si="0"/>
        <v>l</v>
      </c>
      <c r="C31" s="212"/>
      <c r="D31" s="213"/>
      <c r="E31" s="214"/>
      <c r="F31" s="151">
        <v>20</v>
      </c>
      <c r="G31" s="38" t="str">
        <f t="shared" si="1"/>
        <v>ti</v>
      </c>
      <c r="H31" s="212"/>
      <c r="I31" s="213"/>
      <c r="J31" s="214"/>
      <c r="K31" s="151">
        <v>20</v>
      </c>
      <c r="L31" s="38" t="str">
        <f t="shared" si="2"/>
        <v>o</v>
      </c>
      <c r="M31" s="212"/>
      <c r="N31" s="213"/>
      <c r="O31" s="214"/>
      <c r="P31" s="151">
        <v>20</v>
      </c>
      <c r="Q31" s="38" t="str">
        <f t="shared" si="3"/>
        <v>l</v>
      </c>
      <c r="R31" s="212"/>
      <c r="S31" s="213"/>
      <c r="T31" s="214"/>
      <c r="U31" s="151">
        <v>20</v>
      </c>
      <c r="V31" s="38" t="str">
        <f t="shared" si="4"/>
        <v>m</v>
      </c>
      <c r="W31" s="212"/>
      <c r="X31" s="213"/>
      <c r="Y31" s="214"/>
      <c r="Z31" s="151">
        <v>20</v>
      </c>
      <c r="AA31" s="38" t="str">
        <f t="shared" si="5"/>
        <v>to</v>
      </c>
      <c r="AB31" s="212"/>
      <c r="AC31" s="213"/>
      <c r="AD31" s="214"/>
      <c r="AE31" s="151">
        <v>20</v>
      </c>
      <c r="AF31" s="38" t="str">
        <f t="shared" si="6"/>
        <v>l</v>
      </c>
      <c r="AG31" s="212"/>
      <c r="AH31" s="213"/>
      <c r="AI31" s="214"/>
      <c r="AJ31" s="151">
        <v>20</v>
      </c>
      <c r="AK31" s="38" t="str">
        <f t="shared" si="7"/>
        <v>ti</v>
      </c>
      <c r="AL31" s="212"/>
      <c r="AM31" s="213"/>
      <c r="AN31" s="214"/>
      <c r="AO31" s="151">
        <v>20</v>
      </c>
      <c r="AP31" s="38" t="str">
        <f t="shared" si="8"/>
        <v>f</v>
      </c>
      <c r="AQ31" s="212"/>
      <c r="AR31" s="213"/>
      <c r="AS31" s="214"/>
      <c r="AT31" s="151">
        <v>20</v>
      </c>
      <c r="AU31" s="38" t="str">
        <f t="shared" si="9"/>
        <v>s</v>
      </c>
      <c r="AV31" s="212"/>
      <c r="AW31" s="213"/>
      <c r="AX31" s="214"/>
      <c r="AY31" s="151">
        <v>20</v>
      </c>
      <c r="AZ31" s="38" t="str">
        <f t="shared" si="10"/>
        <v>o</v>
      </c>
      <c r="BA31" s="212"/>
      <c r="BB31" s="213"/>
      <c r="BC31" s="214"/>
      <c r="BD31" s="151">
        <v>20</v>
      </c>
      <c r="BE31" s="38" t="str">
        <f t="shared" si="11"/>
        <v>f</v>
      </c>
      <c r="BF31" s="212"/>
      <c r="BG31" s="213"/>
      <c r="BH31" s="214"/>
      <c r="BJ31" s="158">
        <f>VALUE(CONCATENATE(BK9,BJ11,A31))</f>
        <v>45311</v>
      </c>
      <c r="BK31" s="158"/>
      <c r="BL31" s="158"/>
      <c r="BM31" s="158"/>
      <c r="BN31" s="158"/>
      <c r="BO31" s="158">
        <f>VALUE(CONCATENATE(BO9,BO11,F31))</f>
        <v>45342</v>
      </c>
      <c r="BP31" s="158"/>
      <c r="BQ31" s="158"/>
      <c r="BR31" s="158"/>
      <c r="BS31" s="158"/>
      <c r="BT31" s="158">
        <f>VALUE(CONCATENATE(BT9,BT11,K31))</f>
        <v>45371</v>
      </c>
      <c r="BU31" s="158"/>
      <c r="BV31" s="158"/>
      <c r="BW31" s="158"/>
      <c r="BX31" s="158"/>
      <c r="BY31" s="158">
        <f>VALUE(CONCATENATE(BY9,BY11,P31))</f>
        <v>45402</v>
      </c>
      <c r="BZ31" s="158"/>
      <c r="CA31" s="158"/>
      <c r="CB31" s="158"/>
      <c r="CC31" s="158"/>
      <c r="CD31" s="158">
        <f>VALUE(CONCATENATE(CD9,CD11,U31))</f>
        <v>45432</v>
      </c>
      <c r="CE31" s="158"/>
      <c r="CF31" s="158"/>
      <c r="CG31" s="158"/>
      <c r="CH31" s="158"/>
      <c r="CI31" s="158">
        <f>VALUE(CONCATENATE(CI9,CI11,Z31))</f>
        <v>45463</v>
      </c>
      <c r="CJ31" s="158"/>
      <c r="CK31" s="158"/>
      <c r="CL31" s="158"/>
      <c r="CM31" s="158"/>
      <c r="CN31" s="158">
        <f>VALUE(CONCATENATE(CN9,CN11,AE31))</f>
        <v>45493</v>
      </c>
      <c r="CO31" s="158"/>
      <c r="CP31" s="158"/>
      <c r="CQ31" s="158"/>
      <c r="CR31" s="158"/>
      <c r="CS31" s="158">
        <f>VALUE(CONCATENATE(CS9,CS11,AJ31))</f>
        <v>45524</v>
      </c>
      <c r="CT31" s="158"/>
      <c r="CU31" s="158"/>
      <c r="CV31" s="158"/>
      <c r="CW31" s="158"/>
      <c r="CX31" s="158">
        <f>VALUE(CONCATENATE(CX9,CX11,AO31))</f>
        <v>45555</v>
      </c>
      <c r="CY31" s="158"/>
      <c r="CZ31" s="158"/>
      <c r="DA31" s="158"/>
      <c r="DB31" s="158"/>
      <c r="DC31" s="158">
        <f>VALUE(CONCATENATE(DC9,DC11,AT31))</f>
        <v>45585</v>
      </c>
      <c r="DD31" s="158"/>
      <c r="DE31" s="158"/>
      <c r="DF31" s="158"/>
      <c r="DG31" s="158"/>
      <c r="DH31" s="158">
        <f>VALUE(CONCATENATE(DH9,DH11,AY31))</f>
        <v>45616</v>
      </c>
      <c r="DI31" s="158"/>
      <c r="DJ31" s="158"/>
      <c r="DK31" s="158"/>
      <c r="DL31" s="158"/>
      <c r="DM31" s="158">
        <f>VALUE(CONCATENATE(DM9,DM11,BD31))</f>
        <v>45646</v>
      </c>
    </row>
    <row r="32" spans="1:117" ht="10.35" customHeight="1" x14ac:dyDescent="0.25">
      <c r="A32" s="151">
        <v>21</v>
      </c>
      <c r="B32" s="38" t="str">
        <f t="shared" si="0"/>
        <v>s</v>
      </c>
      <c r="C32" s="212"/>
      <c r="D32" s="213"/>
      <c r="E32" s="214"/>
      <c r="F32" s="151">
        <v>21</v>
      </c>
      <c r="G32" s="38" t="str">
        <f t="shared" si="1"/>
        <v>o</v>
      </c>
      <c r="H32" s="212"/>
      <c r="I32" s="213"/>
      <c r="J32" s="214"/>
      <c r="K32" s="151">
        <v>21</v>
      </c>
      <c r="L32" s="38" t="str">
        <f t="shared" si="2"/>
        <v>to</v>
      </c>
      <c r="M32" s="212"/>
      <c r="N32" s="213"/>
      <c r="O32" s="214"/>
      <c r="P32" s="151">
        <v>21</v>
      </c>
      <c r="Q32" s="38" t="str">
        <f t="shared" si="3"/>
        <v>s</v>
      </c>
      <c r="R32" s="212"/>
      <c r="S32" s="213"/>
      <c r="T32" s="214"/>
      <c r="U32" s="151">
        <v>21</v>
      </c>
      <c r="V32" s="38" t="str">
        <f t="shared" si="4"/>
        <v>ti</v>
      </c>
      <c r="W32" s="212"/>
      <c r="X32" s="213"/>
      <c r="Y32" s="214"/>
      <c r="Z32" s="151">
        <v>21</v>
      </c>
      <c r="AA32" s="38" t="str">
        <f t="shared" si="5"/>
        <v>f</v>
      </c>
      <c r="AB32" s="212" t="s">
        <v>68</v>
      </c>
      <c r="AC32" s="213"/>
      <c r="AD32" s="214"/>
      <c r="AE32" s="151">
        <v>21</v>
      </c>
      <c r="AF32" s="38" t="str">
        <f t="shared" si="6"/>
        <v>s</v>
      </c>
      <c r="AG32" s="212"/>
      <c r="AH32" s="213"/>
      <c r="AI32" s="214"/>
      <c r="AJ32" s="151">
        <v>21</v>
      </c>
      <c r="AK32" s="38" t="str">
        <f t="shared" si="7"/>
        <v>o</v>
      </c>
      <c r="AL32" s="212"/>
      <c r="AM32" s="213"/>
      <c r="AN32" s="214"/>
      <c r="AO32" s="151">
        <v>21</v>
      </c>
      <c r="AP32" s="38" t="str">
        <f t="shared" si="8"/>
        <v>l</v>
      </c>
      <c r="AQ32" s="212"/>
      <c r="AR32" s="213"/>
      <c r="AS32" s="214"/>
      <c r="AT32" s="151">
        <v>21</v>
      </c>
      <c r="AU32" s="38" t="str">
        <f t="shared" si="9"/>
        <v>m</v>
      </c>
      <c r="AV32" s="212"/>
      <c r="AW32" s="213"/>
      <c r="AX32" s="214"/>
      <c r="AY32" s="151">
        <v>21</v>
      </c>
      <c r="AZ32" s="38" t="str">
        <f t="shared" si="10"/>
        <v>to</v>
      </c>
      <c r="BA32" s="212"/>
      <c r="BB32" s="213"/>
      <c r="BC32" s="214"/>
      <c r="BD32" s="151">
        <v>21</v>
      </c>
      <c r="BE32" s="38" t="str">
        <f t="shared" si="11"/>
        <v>l</v>
      </c>
      <c r="BF32" s="212"/>
      <c r="BG32" s="213"/>
      <c r="BH32" s="214"/>
      <c r="BJ32" s="158">
        <f>VALUE(CONCATENATE(BK9,BJ11,A32))</f>
        <v>45312</v>
      </c>
      <c r="BK32" s="158"/>
      <c r="BL32" s="158"/>
      <c r="BM32" s="158"/>
      <c r="BN32" s="158"/>
      <c r="BO32" s="158">
        <f>VALUE(CONCATENATE(BO9,BO11,F32))</f>
        <v>45343</v>
      </c>
      <c r="BP32" s="158"/>
      <c r="BQ32" s="158"/>
      <c r="BR32" s="158"/>
      <c r="BS32" s="158"/>
      <c r="BT32" s="158">
        <f>VALUE(CONCATENATE(BT9,BT11,K32))</f>
        <v>45372</v>
      </c>
      <c r="BU32" s="158"/>
      <c r="BV32" s="158"/>
      <c r="BW32" s="158"/>
      <c r="BX32" s="158"/>
      <c r="BY32" s="158">
        <f>VALUE(CONCATENATE(BY9,BY11,P32))</f>
        <v>45403</v>
      </c>
      <c r="BZ32" s="158"/>
      <c r="CA32" s="158"/>
      <c r="CB32" s="158"/>
      <c r="CC32" s="158"/>
      <c r="CD32" s="158">
        <f>VALUE(CONCATENATE(CD9,CD11,U32))</f>
        <v>45433</v>
      </c>
      <c r="CE32" s="158"/>
      <c r="CF32" s="158"/>
      <c r="CG32" s="158"/>
      <c r="CH32" s="158"/>
      <c r="CI32" s="158">
        <f>VALUE(CONCATENATE(CI9,CI11,Z32))</f>
        <v>45464</v>
      </c>
      <c r="CJ32" s="158"/>
      <c r="CK32" s="158"/>
      <c r="CL32" s="158"/>
      <c r="CM32" s="158"/>
      <c r="CN32" s="158">
        <f>VALUE(CONCATENATE(CN9,CN11,AE32))</f>
        <v>45494</v>
      </c>
      <c r="CO32" s="158"/>
      <c r="CP32" s="158"/>
      <c r="CQ32" s="158"/>
      <c r="CR32" s="158"/>
      <c r="CS32" s="158">
        <f>VALUE(CONCATENATE(CS9,CS11,AJ32))</f>
        <v>45525</v>
      </c>
      <c r="CT32" s="158"/>
      <c r="CU32" s="158"/>
      <c r="CV32" s="158"/>
      <c r="CW32" s="158"/>
      <c r="CX32" s="158">
        <f>VALUE(CONCATENATE(CX9,CX11,AO32))</f>
        <v>45556</v>
      </c>
      <c r="CY32" s="158"/>
      <c r="CZ32" s="158"/>
      <c r="DA32" s="158"/>
      <c r="DB32" s="158"/>
      <c r="DC32" s="158">
        <f>VALUE(CONCATENATE(DC9,DC11,AT32))</f>
        <v>45586</v>
      </c>
      <c r="DD32" s="158"/>
      <c r="DE32" s="158"/>
      <c r="DF32" s="158"/>
      <c r="DG32" s="158"/>
      <c r="DH32" s="158">
        <f>VALUE(CONCATENATE(DH9,DH11,AY32))</f>
        <v>45617</v>
      </c>
      <c r="DI32" s="158"/>
      <c r="DJ32" s="158"/>
      <c r="DK32" s="158"/>
      <c r="DL32" s="158"/>
      <c r="DM32" s="158">
        <f>VALUE(CONCATENATE(DM9,DM11,BD32))</f>
        <v>45647</v>
      </c>
    </row>
    <row r="33" spans="1:117" ht="10.35" customHeight="1" x14ac:dyDescent="0.25">
      <c r="A33" s="151">
        <v>22</v>
      </c>
      <c r="B33" s="38" t="str">
        <f t="shared" si="0"/>
        <v>m</v>
      </c>
      <c r="C33" s="212"/>
      <c r="D33" s="213"/>
      <c r="E33" s="214"/>
      <c r="F33" s="151">
        <v>22</v>
      </c>
      <c r="G33" s="38" t="str">
        <f t="shared" si="1"/>
        <v>to</v>
      </c>
      <c r="H33" s="212"/>
      <c r="I33" s="213"/>
      <c r="J33" s="214"/>
      <c r="K33" s="151">
        <v>22</v>
      </c>
      <c r="L33" s="38" t="str">
        <f t="shared" si="2"/>
        <v>f</v>
      </c>
      <c r="M33" s="212"/>
      <c r="N33" s="213"/>
      <c r="O33" s="214"/>
      <c r="P33" s="151">
        <v>22</v>
      </c>
      <c r="Q33" s="38" t="str">
        <f t="shared" si="3"/>
        <v>m</v>
      </c>
      <c r="R33" s="212"/>
      <c r="S33" s="213"/>
      <c r="T33" s="214"/>
      <c r="U33" s="151">
        <v>22</v>
      </c>
      <c r="V33" s="38" t="str">
        <f t="shared" si="4"/>
        <v>o</v>
      </c>
      <c r="W33" s="212"/>
      <c r="X33" s="213"/>
      <c r="Y33" s="214"/>
      <c r="Z33" s="151">
        <v>22</v>
      </c>
      <c r="AA33" s="38" t="str">
        <f t="shared" si="5"/>
        <v>l</v>
      </c>
      <c r="AB33" s="212"/>
      <c r="AC33" s="213"/>
      <c r="AD33" s="214"/>
      <c r="AE33" s="151">
        <v>22</v>
      </c>
      <c r="AF33" s="38" t="str">
        <f t="shared" si="6"/>
        <v>m</v>
      </c>
      <c r="AG33" s="212"/>
      <c r="AH33" s="213"/>
      <c r="AI33" s="214"/>
      <c r="AJ33" s="151">
        <v>22</v>
      </c>
      <c r="AK33" s="38" t="str">
        <f t="shared" si="7"/>
        <v>to</v>
      </c>
      <c r="AL33" s="212"/>
      <c r="AM33" s="213"/>
      <c r="AN33" s="214"/>
      <c r="AO33" s="151">
        <v>22</v>
      </c>
      <c r="AP33" s="38" t="str">
        <f t="shared" si="8"/>
        <v>s</v>
      </c>
      <c r="AQ33" s="212"/>
      <c r="AR33" s="213"/>
      <c r="AS33" s="214"/>
      <c r="AT33" s="151">
        <v>22</v>
      </c>
      <c r="AU33" s="38" t="str">
        <f t="shared" si="9"/>
        <v>ti</v>
      </c>
      <c r="AV33" s="212"/>
      <c r="AW33" s="213"/>
      <c r="AX33" s="214"/>
      <c r="AY33" s="151">
        <v>22</v>
      </c>
      <c r="AZ33" s="38" t="str">
        <f t="shared" si="10"/>
        <v>f</v>
      </c>
      <c r="BA33" s="212"/>
      <c r="BB33" s="213"/>
      <c r="BC33" s="214"/>
      <c r="BD33" s="151">
        <v>22</v>
      </c>
      <c r="BE33" s="38" t="str">
        <f t="shared" si="11"/>
        <v>s</v>
      </c>
      <c r="BF33" s="212"/>
      <c r="BG33" s="213"/>
      <c r="BH33" s="214"/>
      <c r="BJ33" s="158">
        <f>VALUE(CONCATENATE(BK9,BJ11,A33))</f>
        <v>45313</v>
      </c>
      <c r="BK33" s="158"/>
      <c r="BL33" s="158"/>
      <c r="BM33" s="158"/>
      <c r="BN33" s="158"/>
      <c r="BO33" s="158">
        <f>VALUE(CONCATENATE(BO9,BO11,F33))</f>
        <v>45344</v>
      </c>
      <c r="BP33" s="158"/>
      <c r="BQ33" s="158"/>
      <c r="BR33" s="158"/>
      <c r="BS33" s="158"/>
      <c r="BT33" s="158">
        <f>VALUE(CONCATENATE(BT9,BT11,K33))</f>
        <v>45373</v>
      </c>
      <c r="BU33" s="158"/>
      <c r="BV33" s="158"/>
      <c r="BW33" s="158"/>
      <c r="BX33" s="158"/>
      <c r="BY33" s="158">
        <f>VALUE(CONCATENATE(BY9,BY11,P33))</f>
        <v>45404</v>
      </c>
      <c r="BZ33" s="158"/>
      <c r="CA33" s="158"/>
      <c r="CB33" s="158"/>
      <c r="CC33" s="158"/>
      <c r="CD33" s="158">
        <f>VALUE(CONCATENATE(CD9,CD11,U33))</f>
        <v>45434</v>
      </c>
      <c r="CE33" s="158"/>
      <c r="CF33" s="158"/>
      <c r="CG33" s="158"/>
      <c r="CH33" s="158"/>
      <c r="CI33" s="158">
        <f>VALUE(CONCATENATE(CI9,CI11,Z33))</f>
        <v>45465</v>
      </c>
      <c r="CJ33" s="158"/>
      <c r="CK33" s="158"/>
      <c r="CL33" s="158"/>
      <c r="CM33" s="158"/>
      <c r="CN33" s="158">
        <f>VALUE(CONCATENATE(CN9,CN11,AE33))</f>
        <v>45495</v>
      </c>
      <c r="CO33" s="158"/>
      <c r="CP33" s="158"/>
      <c r="CQ33" s="158"/>
      <c r="CR33" s="158"/>
      <c r="CS33" s="158">
        <f>VALUE(CONCATENATE(CS9,CS11,AJ33))</f>
        <v>45526</v>
      </c>
      <c r="CT33" s="158"/>
      <c r="CU33" s="158"/>
      <c r="CV33" s="158"/>
      <c r="CW33" s="158"/>
      <c r="CX33" s="158">
        <f>VALUE(CONCATENATE(CX9,CX11,AO33))</f>
        <v>45557</v>
      </c>
      <c r="CY33" s="158"/>
      <c r="CZ33" s="158"/>
      <c r="DA33" s="158"/>
      <c r="DB33" s="158"/>
      <c r="DC33" s="158">
        <f>VALUE(CONCATENATE(DC9,DC11,AT33))</f>
        <v>45587</v>
      </c>
      <c r="DD33" s="158"/>
      <c r="DE33" s="158"/>
      <c r="DF33" s="158"/>
      <c r="DG33" s="158"/>
      <c r="DH33" s="158">
        <f>VALUE(CONCATENATE(DH9,DH11,AY33))</f>
        <v>45618</v>
      </c>
      <c r="DI33" s="158"/>
      <c r="DJ33" s="158"/>
      <c r="DK33" s="158"/>
      <c r="DL33" s="158"/>
      <c r="DM33" s="158">
        <f>VALUE(CONCATENATE(DM9,DM11,BD33))</f>
        <v>45648</v>
      </c>
    </row>
    <row r="34" spans="1:117" ht="10.35" customHeight="1" x14ac:dyDescent="0.25">
      <c r="A34" s="151">
        <v>23</v>
      </c>
      <c r="B34" s="38" t="str">
        <f t="shared" si="0"/>
        <v>ti</v>
      </c>
      <c r="C34" s="212"/>
      <c r="D34" s="213"/>
      <c r="E34" s="214"/>
      <c r="F34" s="151">
        <v>23</v>
      </c>
      <c r="G34" s="38" t="str">
        <f t="shared" si="1"/>
        <v>f</v>
      </c>
      <c r="H34" s="212"/>
      <c r="I34" s="213"/>
      <c r="J34" s="214"/>
      <c r="K34" s="151">
        <v>23</v>
      </c>
      <c r="L34" s="38" t="str">
        <f t="shared" si="2"/>
        <v>l</v>
      </c>
      <c r="M34" s="212"/>
      <c r="N34" s="213"/>
      <c r="O34" s="214"/>
      <c r="P34" s="151">
        <v>23</v>
      </c>
      <c r="Q34" s="38" t="str">
        <f t="shared" si="3"/>
        <v>ti</v>
      </c>
      <c r="R34" s="212" t="str">
        <f>IF(C4=2000,"l","")</f>
        <v/>
      </c>
      <c r="S34" s="213"/>
      <c r="T34" s="214"/>
      <c r="U34" s="151">
        <v>23</v>
      </c>
      <c r="V34" s="38" t="str">
        <f t="shared" si="4"/>
        <v>to</v>
      </c>
      <c r="W34" s="212" t="s">
        <v>145</v>
      </c>
      <c r="X34" s="213"/>
      <c r="Y34" s="214"/>
      <c r="Z34" s="151">
        <v>23</v>
      </c>
      <c r="AA34" s="38" t="str">
        <f t="shared" si="5"/>
        <v>s</v>
      </c>
      <c r="AB34" s="212"/>
      <c r="AC34" s="213"/>
      <c r="AD34" s="214"/>
      <c r="AE34" s="151">
        <v>23</v>
      </c>
      <c r="AF34" s="38" t="str">
        <f t="shared" si="6"/>
        <v>ti</v>
      </c>
      <c r="AG34" s="212"/>
      <c r="AH34" s="213"/>
      <c r="AI34" s="214"/>
      <c r="AJ34" s="151">
        <v>23</v>
      </c>
      <c r="AK34" s="38" t="str">
        <f t="shared" si="7"/>
        <v>f</v>
      </c>
      <c r="AL34" s="212"/>
      <c r="AM34" s="213"/>
      <c r="AN34" s="214"/>
      <c r="AO34" s="151">
        <v>23</v>
      </c>
      <c r="AP34" s="38" t="str">
        <f t="shared" si="8"/>
        <v>m</v>
      </c>
      <c r="AQ34" s="212"/>
      <c r="AR34" s="213"/>
      <c r="AS34" s="214"/>
      <c r="AT34" s="151">
        <v>23</v>
      </c>
      <c r="AU34" s="38" t="str">
        <f t="shared" si="9"/>
        <v>o</v>
      </c>
      <c r="AV34" s="212"/>
      <c r="AW34" s="213"/>
      <c r="AX34" s="214"/>
      <c r="AY34" s="151">
        <v>23</v>
      </c>
      <c r="AZ34" s="38" t="str">
        <f t="shared" si="10"/>
        <v>l</v>
      </c>
      <c r="BA34" s="212"/>
      <c r="BB34" s="213"/>
      <c r="BC34" s="214"/>
      <c r="BD34" s="151">
        <v>23</v>
      </c>
      <c r="BE34" s="38" t="str">
        <f t="shared" si="11"/>
        <v>m</v>
      </c>
      <c r="BF34" s="212"/>
      <c r="BG34" s="213" t="s">
        <v>99</v>
      </c>
      <c r="BH34" s="214"/>
      <c r="BJ34" s="158">
        <f>VALUE(CONCATENATE(BK9,BJ11,A34))</f>
        <v>45314</v>
      </c>
      <c r="BK34" s="158"/>
      <c r="BL34" s="158"/>
      <c r="BM34" s="158"/>
      <c r="BN34" s="158"/>
      <c r="BO34" s="158">
        <f>VALUE(CONCATENATE(BO9,BO11,F34))</f>
        <v>45345</v>
      </c>
      <c r="BP34" s="158"/>
      <c r="BQ34" s="158"/>
      <c r="BR34" s="158"/>
      <c r="BS34" s="158"/>
      <c r="BT34" s="158">
        <f>VALUE(CONCATENATE(BT9,BT11,K34))</f>
        <v>45374</v>
      </c>
      <c r="BU34" s="158"/>
      <c r="BV34" s="158"/>
      <c r="BW34" s="158"/>
      <c r="BX34" s="158"/>
      <c r="BY34" s="158">
        <f>VALUE(CONCATENATE(BY9,BY11,P34))</f>
        <v>45405</v>
      </c>
      <c r="BZ34" s="158"/>
      <c r="CA34" s="158"/>
      <c r="CB34" s="158"/>
      <c r="CC34" s="158"/>
      <c r="CD34" s="158">
        <f>VALUE(CONCATENATE(CD9,CD11,U34))</f>
        <v>45435</v>
      </c>
      <c r="CE34" s="158"/>
      <c r="CF34" s="158"/>
      <c r="CG34" s="158"/>
      <c r="CH34" s="158"/>
      <c r="CI34" s="158">
        <f>VALUE(CONCATENATE(CI9,CI11,Z34))</f>
        <v>45466</v>
      </c>
      <c r="CJ34" s="158"/>
      <c r="CK34" s="158"/>
      <c r="CL34" s="158"/>
      <c r="CM34" s="158"/>
      <c r="CN34" s="158">
        <f>VALUE(CONCATENATE(CN9,CN11,AE34))</f>
        <v>45496</v>
      </c>
      <c r="CO34" s="158"/>
      <c r="CP34" s="158"/>
      <c r="CQ34" s="158"/>
      <c r="CR34" s="158"/>
      <c r="CS34" s="158">
        <f>VALUE(CONCATENATE(CS9,CS11,AJ34))</f>
        <v>45527</v>
      </c>
      <c r="CT34" s="158"/>
      <c r="CU34" s="158"/>
      <c r="CV34" s="158"/>
      <c r="CW34" s="158"/>
      <c r="CX34" s="158">
        <f>VALUE(CONCATENATE(CX9,CX11,AO34))</f>
        <v>45558</v>
      </c>
      <c r="CY34" s="158"/>
      <c r="CZ34" s="158"/>
      <c r="DA34" s="158"/>
      <c r="DB34" s="158"/>
      <c r="DC34" s="158">
        <f>VALUE(CONCATENATE(DC9,DC11,AT34))</f>
        <v>45588</v>
      </c>
      <c r="DD34" s="158"/>
      <c r="DE34" s="158"/>
      <c r="DF34" s="158"/>
      <c r="DG34" s="158"/>
      <c r="DH34" s="158">
        <f>VALUE(CONCATENATE(DH9,DH11,AY34))</f>
        <v>45619</v>
      </c>
      <c r="DI34" s="158"/>
      <c r="DJ34" s="158"/>
      <c r="DK34" s="158"/>
      <c r="DL34" s="158"/>
      <c r="DM34" s="158">
        <f>VALUE(CONCATENATE(DM9,DM11,BD34))</f>
        <v>45649</v>
      </c>
    </row>
    <row r="35" spans="1:117" ht="10.35" customHeight="1" x14ac:dyDescent="0.25">
      <c r="A35" s="151">
        <v>24</v>
      </c>
      <c r="B35" s="38" t="str">
        <f t="shared" si="0"/>
        <v>o</v>
      </c>
      <c r="C35" s="212"/>
      <c r="D35" s="213"/>
      <c r="E35" s="214"/>
      <c r="F35" s="151">
        <v>24</v>
      </c>
      <c r="G35" s="38" t="str">
        <f t="shared" si="1"/>
        <v>l</v>
      </c>
      <c r="H35" s="212"/>
      <c r="I35" s="213"/>
      <c r="J35" s="214"/>
      <c r="K35" s="151">
        <v>24</v>
      </c>
      <c r="L35" s="38" t="str">
        <f t="shared" si="2"/>
        <v>s</v>
      </c>
      <c r="M35" s="212"/>
      <c r="N35" s="213"/>
      <c r="O35" s="214"/>
      <c r="P35" s="151">
        <v>24</v>
      </c>
      <c r="Q35" s="38" t="str">
        <f t="shared" si="3"/>
        <v>o</v>
      </c>
      <c r="R35" s="212" t="str">
        <f>IF(C4=2000,"l","")</f>
        <v/>
      </c>
      <c r="S35" s="213"/>
      <c r="T35" s="214"/>
      <c r="U35" s="151">
        <v>24</v>
      </c>
      <c r="V35" s="38" t="str">
        <f t="shared" si="4"/>
        <v>f</v>
      </c>
      <c r="W35" s="212" t="s">
        <v>145</v>
      </c>
      <c r="X35" s="213"/>
      <c r="Y35" s="214"/>
      <c r="Z35" s="151">
        <v>24</v>
      </c>
      <c r="AA35" s="38" t="str">
        <f t="shared" si="5"/>
        <v>m</v>
      </c>
      <c r="AB35" s="212"/>
      <c r="AC35" s="213"/>
      <c r="AD35" s="214"/>
      <c r="AE35" s="151">
        <v>24</v>
      </c>
      <c r="AF35" s="38" t="str">
        <f t="shared" si="6"/>
        <v>o</v>
      </c>
      <c r="AG35" s="212"/>
      <c r="AH35" s="213"/>
      <c r="AI35" s="214"/>
      <c r="AJ35" s="151">
        <v>24</v>
      </c>
      <c r="AK35" s="38" t="str">
        <f t="shared" si="7"/>
        <v>l</v>
      </c>
      <c r="AL35" s="212"/>
      <c r="AM35" s="213"/>
      <c r="AN35" s="214"/>
      <c r="AO35" s="151">
        <v>24</v>
      </c>
      <c r="AP35" s="38" t="str">
        <f t="shared" si="8"/>
        <v>ti</v>
      </c>
      <c r="AQ35" s="212"/>
      <c r="AR35" s="213"/>
      <c r="AS35" s="214"/>
      <c r="AT35" s="151">
        <v>24</v>
      </c>
      <c r="AU35" s="38" t="str">
        <f t="shared" si="9"/>
        <v>to</v>
      </c>
      <c r="AV35" s="212"/>
      <c r="AW35" s="213"/>
      <c r="AX35" s="214"/>
      <c r="AY35" s="151">
        <v>24</v>
      </c>
      <c r="AZ35" s="38" t="str">
        <f t="shared" si="10"/>
        <v>s</v>
      </c>
      <c r="BA35" s="212"/>
      <c r="BB35" s="213"/>
      <c r="BC35" s="214"/>
      <c r="BD35" s="151">
        <v>24</v>
      </c>
      <c r="BE35" s="38" t="str">
        <f t="shared" si="11"/>
        <v>ti</v>
      </c>
      <c r="BF35" s="212" t="s">
        <v>68</v>
      </c>
      <c r="BG35" s="213"/>
      <c r="BH35" s="214"/>
      <c r="BJ35" s="158">
        <f>VALUE(CONCATENATE(BK9,BJ11,A35))</f>
        <v>45315</v>
      </c>
      <c r="BK35" s="158"/>
      <c r="BL35" s="158"/>
      <c r="BM35" s="158"/>
      <c r="BN35" s="158"/>
      <c r="BO35" s="158">
        <f>VALUE(CONCATENATE(BO9,BO11,F35))</f>
        <v>45346</v>
      </c>
      <c r="BP35" s="158"/>
      <c r="BQ35" s="158"/>
      <c r="BR35" s="158"/>
      <c r="BS35" s="158"/>
      <c r="BT35" s="158">
        <f>VALUE(CONCATENATE(BT9,BT11,K35))</f>
        <v>45375</v>
      </c>
      <c r="BU35" s="158"/>
      <c r="BV35" s="158"/>
      <c r="BW35" s="158"/>
      <c r="BX35" s="158"/>
      <c r="BY35" s="158">
        <f>VALUE(CONCATENATE(BY9,BY11,P35))</f>
        <v>45406</v>
      </c>
      <c r="BZ35" s="158"/>
      <c r="CA35" s="158"/>
      <c r="CB35" s="158"/>
      <c r="CC35" s="158"/>
      <c r="CD35" s="158">
        <f>VALUE(CONCATENATE(CD9,CD11,U35))</f>
        <v>45436</v>
      </c>
      <c r="CE35" s="158"/>
      <c r="CF35" s="158"/>
      <c r="CG35" s="158"/>
      <c r="CH35" s="158"/>
      <c r="CI35" s="158">
        <f>VALUE(CONCATENATE(CI9,CI11,Z35))</f>
        <v>45467</v>
      </c>
      <c r="CJ35" s="158"/>
      <c r="CK35" s="158"/>
      <c r="CL35" s="158"/>
      <c r="CM35" s="158"/>
      <c r="CN35" s="158">
        <f>VALUE(CONCATENATE(CN9,CN11,AE35))</f>
        <v>45497</v>
      </c>
      <c r="CO35" s="158"/>
      <c r="CP35" s="158"/>
      <c r="CQ35" s="158"/>
      <c r="CR35" s="158"/>
      <c r="CS35" s="158">
        <f>VALUE(CONCATENATE(CS9,CS11,AJ35))</f>
        <v>45528</v>
      </c>
      <c r="CT35" s="158"/>
      <c r="CU35" s="158"/>
      <c r="CV35" s="158"/>
      <c r="CW35" s="158"/>
      <c r="CX35" s="158">
        <f>VALUE(CONCATENATE(CX9,CX11,AO35))</f>
        <v>45559</v>
      </c>
      <c r="CY35" s="158"/>
      <c r="CZ35" s="158"/>
      <c r="DA35" s="158"/>
      <c r="DB35" s="158"/>
      <c r="DC35" s="158">
        <f>VALUE(CONCATENATE(DC9,DC11,AT35))</f>
        <v>45589</v>
      </c>
      <c r="DD35" s="158"/>
      <c r="DE35" s="158"/>
      <c r="DF35" s="158"/>
      <c r="DG35" s="158"/>
      <c r="DH35" s="158">
        <f>VALUE(CONCATENATE(DH9,DH11,AY35))</f>
        <v>45620</v>
      </c>
      <c r="DI35" s="158"/>
      <c r="DJ35" s="158"/>
      <c r="DK35" s="158"/>
      <c r="DL35" s="158"/>
      <c r="DM35" s="158">
        <f>VALUE(CONCATENATE(DM9,DM11,BD35))</f>
        <v>45650</v>
      </c>
    </row>
    <row r="36" spans="1:117" ht="10.35" customHeight="1" x14ac:dyDescent="0.25">
      <c r="A36" s="151">
        <v>25</v>
      </c>
      <c r="B36" s="38" t="str">
        <f t="shared" si="0"/>
        <v>to</v>
      </c>
      <c r="C36" s="212"/>
      <c r="D36" s="213"/>
      <c r="E36" s="214"/>
      <c r="F36" s="151">
        <v>25</v>
      </c>
      <c r="G36" s="38" t="str">
        <f t="shared" si="1"/>
        <v>s</v>
      </c>
      <c r="H36" s="212"/>
      <c r="I36" s="213"/>
      <c r="J36" s="214"/>
      <c r="K36" s="151">
        <v>25</v>
      </c>
      <c r="L36" s="38" t="str">
        <f t="shared" si="2"/>
        <v>m</v>
      </c>
      <c r="M36" s="212"/>
      <c r="N36" s="213"/>
      <c r="O36" s="214"/>
      <c r="P36" s="151">
        <v>25</v>
      </c>
      <c r="Q36" s="38" t="str">
        <f t="shared" si="3"/>
        <v>to</v>
      </c>
      <c r="R36" s="212"/>
      <c r="S36" s="213"/>
      <c r="T36" s="214"/>
      <c r="U36" s="151">
        <v>25</v>
      </c>
      <c r="V36" s="38" t="str">
        <f t="shared" si="4"/>
        <v>l</v>
      </c>
      <c r="W36" s="212"/>
      <c r="X36" s="213"/>
      <c r="Y36" s="214"/>
      <c r="Z36" s="151">
        <v>25</v>
      </c>
      <c r="AA36" s="38" t="str">
        <f t="shared" si="5"/>
        <v>ti</v>
      </c>
      <c r="AB36" s="212"/>
      <c r="AC36" s="213"/>
      <c r="AD36" s="214"/>
      <c r="AE36" s="151">
        <v>25</v>
      </c>
      <c r="AF36" s="38" t="str">
        <f t="shared" si="6"/>
        <v>to</v>
      </c>
      <c r="AG36" s="212"/>
      <c r="AH36" s="213"/>
      <c r="AI36" s="214"/>
      <c r="AJ36" s="151">
        <v>25</v>
      </c>
      <c r="AK36" s="38" t="str">
        <f t="shared" si="7"/>
        <v>s</v>
      </c>
      <c r="AL36" s="212"/>
      <c r="AM36" s="213"/>
      <c r="AN36" s="214"/>
      <c r="AO36" s="151">
        <v>25</v>
      </c>
      <c r="AP36" s="38" t="str">
        <f t="shared" si="8"/>
        <v>o</v>
      </c>
      <c r="AQ36" s="212"/>
      <c r="AR36" s="213"/>
      <c r="AS36" s="214"/>
      <c r="AT36" s="151">
        <v>25</v>
      </c>
      <c r="AU36" s="38" t="str">
        <f t="shared" si="9"/>
        <v>f</v>
      </c>
      <c r="AV36" s="212"/>
      <c r="AW36" s="213"/>
      <c r="AX36" s="214"/>
      <c r="AY36" s="151">
        <v>25</v>
      </c>
      <c r="AZ36" s="38" t="str">
        <f t="shared" si="10"/>
        <v>m</v>
      </c>
      <c r="BA36" s="212"/>
      <c r="BB36" s="213"/>
      <c r="BC36" s="214"/>
      <c r="BD36" s="151">
        <v>25</v>
      </c>
      <c r="BE36" s="38" t="str">
        <f t="shared" si="11"/>
        <v>o</v>
      </c>
      <c r="BF36" s="212" t="s">
        <v>68</v>
      </c>
      <c r="BG36" s="213"/>
      <c r="BH36" s="214"/>
      <c r="BJ36" s="158">
        <f>VALUE(CONCATENATE(BK9,BJ11,A36))</f>
        <v>45316</v>
      </c>
      <c r="BK36" s="158"/>
      <c r="BL36" s="158"/>
      <c r="BM36" s="158"/>
      <c r="BN36" s="158"/>
      <c r="BO36" s="158">
        <f>VALUE(CONCATENATE(BO9,BO11,F36))</f>
        <v>45347</v>
      </c>
      <c r="BP36" s="158"/>
      <c r="BQ36" s="158"/>
      <c r="BR36" s="158"/>
      <c r="BS36" s="158"/>
      <c r="BT36" s="158">
        <f>VALUE(CONCATENATE(BT9,BT11,K36))</f>
        <v>45376</v>
      </c>
      <c r="BU36" s="158"/>
      <c r="BV36" s="158"/>
      <c r="BW36" s="158"/>
      <c r="BX36" s="158"/>
      <c r="BY36" s="158">
        <f>VALUE(CONCATENATE(BY9,BY11,P36))</f>
        <v>45407</v>
      </c>
      <c r="BZ36" s="158"/>
      <c r="CA36" s="158"/>
      <c r="CB36" s="158"/>
      <c r="CC36" s="158"/>
      <c r="CD36" s="158">
        <f>VALUE(CONCATENATE(CD9,CD11,U36))</f>
        <v>45437</v>
      </c>
      <c r="CE36" s="158"/>
      <c r="CF36" s="158"/>
      <c r="CG36" s="158"/>
      <c r="CH36" s="158"/>
      <c r="CI36" s="158">
        <f>VALUE(CONCATENATE(CI9,CI11,Z36))</f>
        <v>45468</v>
      </c>
      <c r="CJ36" s="158"/>
      <c r="CK36" s="158"/>
      <c r="CL36" s="158"/>
      <c r="CM36" s="158"/>
      <c r="CN36" s="158">
        <f>VALUE(CONCATENATE(CN9,CN11,AE36))</f>
        <v>45498</v>
      </c>
      <c r="CO36" s="158"/>
      <c r="CP36" s="158"/>
      <c r="CQ36" s="158"/>
      <c r="CR36" s="158"/>
      <c r="CS36" s="158">
        <f>VALUE(CONCATENATE(CS9,CS11,AJ36))</f>
        <v>45529</v>
      </c>
      <c r="CT36" s="158"/>
      <c r="CU36" s="158"/>
      <c r="CV36" s="158"/>
      <c r="CW36" s="158"/>
      <c r="CX36" s="158">
        <f>VALUE(CONCATENATE(CX9,CX11,AO36))</f>
        <v>45560</v>
      </c>
      <c r="CY36" s="158"/>
      <c r="CZ36" s="158"/>
      <c r="DA36" s="158"/>
      <c r="DB36" s="158"/>
      <c r="DC36" s="158">
        <f>VALUE(CONCATENATE(DC9,DC11,AT36))</f>
        <v>45590</v>
      </c>
      <c r="DD36" s="158"/>
      <c r="DE36" s="158"/>
      <c r="DF36" s="158"/>
      <c r="DG36" s="158"/>
      <c r="DH36" s="158">
        <f>VALUE(CONCATENATE(DH9,DH11,AY36))</f>
        <v>45621</v>
      </c>
      <c r="DI36" s="158"/>
      <c r="DJ36" s="158"/>
      <c r="DK36" s="158"/>
      <c r="DL36" s="158"/>
      <c r="DM36" s="158">
        <f>VALUE(CONCATENATE(DM9,DM11,BD36))</f>
        <v>45651</v>
      </c>
    </row>
    <row r="37" spans="1:117" ht="10.35" customHeight="1" x14ac:dyDescent="0.25">
      <c r="A37" s="151">
        <v>26</v>
      </c>
      <c r="B37" s="38" t="str">
        <f t="shared" si="0"/>
        <v>f</v>
      </c>
      <c r="C37" s="212"/>
      <c r="D37" s="213"/>
      <c r="E37" s="214"/>
      <c r="F37" s="151">
        <v>26</v>
      </c>
      <c r="G37" s="38" t="str">
        <f t="shared" si="1"/>
        <v>m</v>
      </c>
      <c r="H37" s="212"/>
      <c r="I37" s="213"/>
      <c r="J37" s="214"/>
      <c r="K37" s="151">
        <v>26</v>
      </c>
      <c r="L37" s="38" t="str">
        <f t="shared" si="2"/>
        <v>ti</v>
      </c>
      <c r="M37" s="212"/>
      <c r="N37" s="213"/>
      <c r="O37" s="214"/>
      <c r="P37" s="151">
        <v>26</v>
      </c>
      <c r="Q37" s="38" t="str">
        <f t="shared" si="3"/>
        <v>f</v>
      </c>
      <c r="R37" s="212"/>
      <c r="S37" s="213"/>
      <c r="T37" s="214"/>
      <c r="U37" s="151">
        <v>26</v>
      </c>
      <c r="V37" s="38" t="str">
        <f t="shared" si="4"/>
        <v>s</v>
      </c>
      <c r="W37" s="212"/>
      <c r="X37" s="213"/>
      <c r="Y37" s="214"/>
      <c r="Z37" s="151">
        <v>26</v>
      </c>
      <c r="AA37" s="38" t="str">
        <f t="shared" si="5"/>
        <v>o</v>
      </c>
      <c r="AB37" s="212"/>
      <c r="AC37" s="213"/>
      <c r="AD37" s="214"/>
      <c r="AE37" s="151">
        <v>26</v>
      </c>
      <c r="AF37" s="38" t="str">
        <f t="shared" si="6"/>
        <v>f</v>
      </c>
      <c r="AG37" s="212"/>
      <c r="AH37" s="213"/>
      <c r="AI37" s="214"/>
      <c r="AJ37" s="151">
        <v>26</v>
      </c>
      <c r="AK37" s="38" t="str">
        <f t="shared" si="7"/>
        <v>m</v>
      </c>
      <c r="AL37" s="212"/>
      <c r="AM37" s="213"/>
      <c r="AN37" s="214"/>
      <c r="AO37" s="151">
        <v>26</v>
      </c>
      <c r="AP37" s="38" t="str">
        <f t="shared" si="8"/>
        <v>to</v>
      </c>
      <c r="AQ37" s="212"/>
      <c r="AR37" s="213"/>
      <c r="AS37" s="214"/>
      <c r="AT37" s="151">
        <v>26</v>
      </c>
      <c r="AU37" s="38" t="str">
        <f t="shared" si="9"/>
        <v>l</v>
      </c>
      <c r="AV37" s="212"/>
      <c r="AW37" s="213"/>
      <c r="AX37" s="214"/>
      <c r="AY37" s="151">
        <v>26</v>
      </c>
      <c r="AZ37" s="38" t="str">
        <f t="shared" si="10"/>
        <v>ti</v>
      </c>
      <c r="BA37" s="212"/>
      <c r="BB37" s="213"/>
      <c r="BC37" s="214"/>
      <c r="BD37" s="151">
        <v>26</v>
      </c>
      <c r="BE37" s="38" t="str">
        <f t="shared" si="11"/>
        <v>to</v>
      </c>
      <c r="BF37" s="212" t="s">
        <v>68</v>
      </c>
      <c r="BG37" s="213"/>
      <c r="BH37" s="214"/>
      <c r="BJ37" s="158">
        <f>VALUE(CONCATENATE(BK9,BJ11,A37))</f>
        <v>45317</v>
      </c>
      <c r="BK37" s="158"/>
      <c r="BL37" s="158"/>
      <c r="BM37" s="158"/>
      <c r="BN37" s="158"/>
      <c r="BO37" s="158">
        <f>VALUE(CONCATENATE(BO9,BO11,F37))</f>
        <v>45348</v>
      </c>
      <c r="BP37" s="158"/>
      <c r="BQ37" s="158"/>
      <c r="BR37" s="158"/>
      <c r="BS37" s="158"/>
      <c r="BT37" s="158">
        <f>VALUE(CONCATENATE(BT9,BT11,K37))</f>
        <v>45377</v>
      </c>
      <c r="BU37" s="158"/>
      <c r="BV37" s="158"/>
      <c r="BW37" s="158"/>
      <c r="BX37" s="158"/>
      <c r="BY37" s="158">
        <f>VALUE(CONCATENATE(BY9,BY11,P37))</f>
        <v>45408</v>
      </c>
      <c r="BZ37" s="158"/>
      <c r="CA37" s="158"/>
      <c r="CB37" s="158"/>
      <c r="CC37" s="158"/>
      <c r="CD37" s="158">
        <f>VALUE(CONCATENATE(CD9,CD11,U37))</f>
        <v>45438</v>
      </c>
      <c r="CE37" s="158"/>
      <c r="CF37" s="158"/>
      <c r="CG37" s="158"/>
      <c r="CH37" s="158"/>
      <c r="CI37" s="158">
        <f>VALUE(CONCATENATE(CI9,CI11,Z37))</f>
        <v>45469</v>
      </c>
      <c r="CJ37" s="158"/>
      <c r="CK37" s="158"/>
      <c r="CL37" s="158"/>
      <c r="CM37" s="158"/>
      <c r="CN37" s="158">
        <f>VALUE(CONCATENATE(CN9,CN11,AE37))</f>
        <v>45499</v>
      </c>
      <c r="CO37" s="158"/>
      <c r="CP37" s="158"/>
      <c r="CQ37" s="158"/>
      <c r="CR37" s="158"/>
      <c r="CS37" s="158">
        <f>VALUE(CONCATENATE(CS9,CS11,AJ37))</f>
        <v>45530</v>
      </c>
      <c r="CT37" s="158"/>
      <c r="CU37" s="158"/>
      <c r="CV37" s="158"/>
      <c r="CW37" s="158"/>
      <c r="CX37" s="158">
        <f>VALUE(CONCATENATE(CX9,CX11,AO37))</f>
        <v>45561</v>
      </c>
      <c r="CY37" s="158"/>
      <c r="CZ37" s="158"/>
      <c r="DA37" s="158"/>
      <c r="DB37" s="158"/>
      <c r="DC37" s="158">
        <f>VALUE(CONCATENATE(DC9,DC11,AT37))</f>
        <v>45591</v>
      </c>
      <c r="DD37" s="158"/>
      <c r="DE37" s="158"/>
      <c r="DF37" s="158"/>
      <c r="DG37" s="158"/>
      <c r="DH37" s="158">
        <f>VALUE(CONCATENATE(DH9,DH11,AY37))</f>
        <v>45622</v>
      </c>
      <c r="DI37" s="158"/>
      <c r="DJ37" s="158"/>
      <c r="DK37" s="158"/>
      <c r="DL37" s="158"/>
      <c r="DM37" s="158">
        <f>VALUE(CONCATENATE(DM9,DM11,BD37))</f>
        <v>45652</v>
      </c>
    </row>
    <row r="38" spans="1:117" ht="10.35" customHeight="1" x14ac:dyDescent="0.25">
      <c r="A38" s="151">
        <v>27</v>
      </c>
      <c r="B38" s="38" t="str">
        <f t="shared" si="0"/>
        <v>l</v>
      </c>
      <c r="C38" s="212"/>
      <c r="D38" s="213"/>
      <c r="E38" s="214"/>
      <c r="F38" s="151">
        <v>27</v>
      </c>
      <c r="G38" s="38" t="str">
        <f t="shared" si="1"/>
        <v>ti</v>
      </c>
      <c r="H38" s="212"/>
      <c r="I38" s="213"/>
      <c r="J38" s="214"/>
      <c r="K38" s="151">
        <v>27</v>
      </c>
      <c r="L38" s="38" t="str">
        <f t="shared" si="2"/>
        <v>o</v>
      </c>
      <c r="M38" s="212"/>
      <c r="N38" s="213"/>
      <c r="O38" s="214"/>
      <c r="P38" s="151">
        <v>27</v>
      </c>
      <c r="Q38" s="38" t="str">
        <f t="shared" si="3"/>
        <v>l</v>
      </c>
      <c r="R38" s="212"/>
      <c r="S38" s="213"/>
      <c r="T38" s="214"/>
      <c r="U38" s="151">
        <v>27</v>
      </c>
      <c r="V38" s="38" t="str">
        <f t="shared" si="4"/>
        <v>m</v>
      </c>
      <c r="W38" s="212"/>
      <c r="X38" s="213"/>
      <c r="Y38" s="214"/>
      <c r="Z38" s="151">
        <v>27</v>
      </c>
      <c r="AA38" s="38" t="str">
        <f t="shared" si="5"/>
        <v>to</v>
      </c>
      <c r="AB38" s="212"/>
      <c r="AC38" s="213"/>
      <c r="AD38" s="214"/>
      <c r="AE38" s="151">
        <v>27</v>
      </c>
      <c r="AF38" s="38" t="str">
        <f t="shared" si="6"/>
        <v>l</v>
      </c>
      <c r="AG38" s="212"/>
      <c r="AH38" s="213"/>
      <c r="AI38" s="214"/>
      <c r="AJ38" s="151">
        <v>27</v>
      </c>
      <c r="AK38" s="38" t="str">
        <f t="shared" si="7"/>
        <v>ti</v>
      </c>
      <c r="AL38" s="212"/>
      <c r="AM38" s="213"/>
      <c r="AN38" s="214"/>
      <c r="AO38" s="151">
        <v>27</v>
      </c>
      <c r="AP38" s="38" t="str">
        <f t="shared" si="8"/>
        <v>f</v>
      </c>
      <c r="AQ38" s="212"/>
      <c r="AR38" s="213"/>
      <c r="AS38" s="214"/>
      <c r="AT38" s="151">
        <v>27</v>
      </c>
      <c r="AU38" s="38" t="str">
        <f t="shared" si="9"/>
        <v>s</v>
      </c>
      <c r="AV38" s="212"/>
      <c r="AW38" s="213"/>
      <c r="AX38" s="214"/>
      <c r="AY38" s="151">
        <v>27</v>
      </c>
      <c r="AZ38" s="38" t="str">
        <f t="shared" si="10"/>
        <v>o</v>
      </c>
      <c r="BA38" s="212"/>
      <c r="BB38" s="213"/>
      <c r="BC38" s="214"/>
      <c r="BD38" s="151">
        <v>27</v>
      </c>
      <c r="BE38" s="38" t="str">
        <f t="shared" si="11"/>
        <v>f</v>
      </c>
      <c r="BF38" s="212"/>
      <c r="BG38" s="213" t="s">
        <v>99</v>
      </c>
      <c r="BH38" s="214"/>
      <c r="BJ38" s="158">
        <f>VALUE(CONCATENATE(BK9,BJ11,A38))</f>
        <v>45318</v>
      </c>
      <c r="BK38" s="158"/>
      <c r="BL38" s="158"/>
      <c r="BM38" s="158"/>
      <c r="BN38" s="158"/>
      <c r="BO38" s="158">
        <f>VALUE(CONCATENATE(BO9,BO11,F38))</f>
        <v>45349</v>
      </c>
      <c r="BP38" s="158"/>
      <c r="BQ38" s="158"/>
      <c r="BR38" s="158"/>
      <c r="BS38" s="158"/>
      <c r="BT38" s="158">
        <f>VALUE(CONCATENATE(BT9,BT11,K38))</f>
        <v>45378</v>
      </c>
      <c r="BU38" s="158"/>
      <c r="BV38" s="158"/>
      <c r="BW38" s="158"/>
      <c r="BX38" s="158"/>
      <c r="BY38" s="158">
        <f>VALUE(CONCATENATE(BY9,BY11,P38))</f>
        <v>45409</v>
      </c>
      <c r="BZ38" s="158"/>
      <c r="CA38" s="158"/>
      <c r="CB38" s="158"/>
      <c r="CC38" s="158"/>
      <c r="CD38" s="158">
        <f>VALUE(CONCATENATE(CD9,CD11,U38))</f>
        <v>45439</v>
      </c>
      <c r="CE38" s="158"/>
      <c r="CF38" s="158"/>
      <c r="CG38" s="158"/>
      <c r="CH38" s="158"/>
      <c r="CI38" s="158">
        <f>VALUE(CONCATENATE(CI9,CI11,Z38))</f>
        <v>45470</v>
      </c>
      <c r="CJ38" s="158"/>
      <c r="CK38" s="158"/>
      <c r="CL38" s="158"/>
      <c r="CM38" s="158"/>
      <c r="CN38" s="158">
        <f>VALUE(CONCATENATE(CN9,CN11,AE38))</f>
        <v>45500</v>
      </c>
      <c r="CO38" s="158"/>
      <c r="CP38" s="158"/>
      <c r="CQ38" s="158"/>
      <c r="CR38" s="158"/>
      <c r="CS38" s="158">
        <f>VALUE(CONCATENATE(CS9,CS11,AJ38))</f>
        <v>45531</v>
      </c>
      <c r="CT38" s="158"/>
      <c r="CU38" s="158"/>
      <c r="CV38" s="158"/>
      <c r="CW38" s="158"/>
      <c r="CX38" s="158">
        <f>VALUE(CONCATENATE(CX9,CX11,AO38))</f>
        <v>45562</v>
      </c>
      <c r="CY38" s="158"/>
      <c r="CZ38" s="158"/>
      <c r="DA38" s="158"/>
      <c r="DB38" s="158"/>
      <c r="DC38" s="158">
        <f>VALUE(CONCATENATE(DC9,DC11,AT38))</f>
        <v>45592</v>
      </c>
      <c r="DD38" s="158"/>
      <c r="DE38" s="158"/>
      <c r="DF38" s="158"/>
      <c r="DG38" s="158"/>
      <c r="DH38" s="158">
        <f>VALUE(CONCATENATE(DH9,DH11,AY38))</f>
        <v>45623</v>
      </c>
      <c r="DI38" s="158"/>
      <c r="DJ38" s="158"/>
      <c r="DK38" s="158"/>
      <c r="DL38" s="158"/>
      <c r="DM38" s="158">
        <f>VALUE(CONCATENATE(DM9,DM11,BD38))</f>
        <v>45653</v>
      </c>
    </row>
    <row r="39" spans="1:117" ht="10.35" customHeight="1" x14ac:dyDescent="0.25">
      <c r="A39" s="151">
        <v>28</v>
      </c>
      <c r="B39" s="38" t="str">
        <f t="shared" si="0"/>
        <v>s</v>
      </c>
      <c r="C39" s="212"/>
      <c r="D39" s="213"/>
      <c r="E39" s="214"/>
      <c r="F39" s="151">
        <v>28</v>
      </c>
      <c r="G39" s="38" t="str">
        <f t="shared" si="1"/>
        <v>o</v>
      </c>
      <c r="H39" s="212"/>
      <c r="I39" s="213"/>
      <c r="J39" s="214"/>
      <c r="K39" s="151">
        <v>28</v>
      </c>
      <c r="L39" s="38" t="str">
        <f t="shared" si="2"/>
        <v>to</v>
      </c>
      <c r="M39" s="212"/>
      <c r="N39" s="213"/>
      <c r="O39" s="214">
        <v>2</v>
      </c>
      <c r="P39" s="151">
        <v>28</v>
      </c>
      <c r="Q39" s="38" t="str">
        <f t="shared" si="3"/>
        <v>s</v>
      </c>
      <c r="R39" s="212"/>
      <c r="S39" s="213"/>
      <c r="T39" s="214"/>
      <c r="U39" s="151">
        <v>28</v>
      </c>
      <c r="V39" s="38" t="str">
        <f t="shared" si="4"/>
        <v>ti</v>
      </c>
      <c r="W39" s="212"/>
      <c r="X39" s="213"/>
      <c r="Y39" s="214"/>
      <c r="Z39" s="151">
        <v>28</v>
      </c>
      <c r="AA39" s="38" t="str">
        <f t="shared" si="5"/>
        <v>f</v>
      </c>
      <c r="AB39" s="212"/>
      <c r="AC39" s="213"/>
      <c r="AD39" s="214"/>
      <c r="AE39" s="151">
        <v>28</v>
      </c>
      <c r="AF39" s="38" t="str">
        <f t="shared" si="6"/>
        <v>s</v>
      </c>
      <c r="AG39" s="212"/>
      <c r="AH39" s="213"/>
      <c r="AI39" s="214"/>
      <c r="AJ39" s="151">
        <v>28</v>
      </c>
      <c r="AK39" s="38" t="str">
        <f t="shared" si="7"/>
        <v>o</v>
      </c>
      <c r="AL39" s="212"/>
      <c r="AM39" s="213"/>
      <c r="AN39" s="214"/>
      <c r="AO39" s="151">
        <v>28</v>
      </c>
      <c r="AP39" s="38" t="str">
        <f t="shared" si="8"/>
        <v>l</v>
      </c>
      <c r="AQ39" s="212"/>
      <c r="AR39" s="213"/>
      <c r="AS39" s="214"/>
      <c r="AT39" s="151">
        <v>28</v>
      </c>
      <c r="AU39" s="38" t="str">
        <f t="shared" si="9"/>
        <v>m</v>
      </c>
      <c r="AV39" s="212"/>
      <c r="AW39" s="213"/>
      <c r="AX39" s="214"/>
      <c r="AY39" s="151">
        <v>28</v>
      </c>
      <c r="AZ39" s="38" t="str">
        <f t="shared" si="10"/>
        <v>to</v>
      </c>
      <c r="BA39" s="212"/>
      <c r="BB39" s="213"/>
      <c r="BC39" s="214"/>
      <c r="BD39" s="151">
        <v>28</v>
      </c>
      <c r="BE39" s="38" t="str">
        <f t="shared" si="11"/>
        <v>l</v>
      </c>
      <c r="BF39" s="212"/>
      <c r="BG39" s="213"/>
      <c r="BH39" s="214"/>
      <c r="BJ39" s="158">
        <f>VALUE(CONCATENATE(BK9,BJ11,A39))</f>
        <v>45319</v>
      </c>
      <c r="BK39" s="158"/>
      <c r="BL39" s="158"/>
      <c r="BM39" s="158"/>
      <c r="BN39" s="158"/>
      <c r="BO39" s="158">
        <f>VALUE(CONCATENATE(BO9,BO11,F39))</f>
        <v>45350</v>
      </c>
      <c r="BP39" s="158"/>
      <c r="BQ39" s="158"/>
      <c r="BR39" s="158"/>
      <c r="BS39" s="158"/>
      <c r="BT39" s="158">
        <f>VALUE(CONCATENATE(BT9,BT11,K39))</f>
        <v>45379</v>
      </c>
      <c r="BU39" s="158"/>
      <c r="BV39" s="158"/>
      <c r="BW39" s="158"/>
      <c r="BX39" s="158"/>
      <c r="BY39" s="158">
        <f>VALUE(CONCATENATE(BY9,BY11,P39))</f>
        <v>45410</v>
      </c>
      <c r="BZ39" s="158"/>
      <c r="CA39" s="158"/>
      <c r="CB39" s="158"/>
      <c r="CC39" s="158"/>
      <c r="CD39" s="158">
        <f>VALUE(CONCATENATE(CD9,CD11,U39))</f>
        <v>45440</v>
      </c>
      <c r="CE39" s="158"/>
      <c r="CF39" s="158"/>
      <c r="CG39" s="158"/>
      <c r="CH39" s="158"/>
      <c r="CI39" s="158">
        <f>VALUE(CONCATENATE(CI9,CI11,Z39))</f>
        <v>45471</v>
      </c>
      <c r="CJ39" s="158"/>
      <c r="CK39" s="158"/>
      <c r="CL39" s="158"/>
      <c r="CM39" s="158"/>
      <c r="CN39" s="158">
        <f>VALUE(CONCATENATE(CN9,CN11,AE39))</f>
        <v>45501</v>
      </c>
      <c r="CO39" s="158"/>
      <c r="CP39" s="158"/>
      <c r="CQ39" s="158"/>
      <c r="CR39" s="158"/>
      <c r="CS39" s="158">
        <f>VALUE(CONCATENATE(CS9,CS11,AJ39))</f>
        <v>45532</v>
      </c>
      <c r="CT39" s="158"/>
      <c r="CU39" s="158"/>
      <c r="CV39" s="158"/>
      <c r="CW39" s="158"/>
      <c r="CX39" s="158">
        <f>VALUE(CONCATENATE(CX9,CX11,AO39))</f>
        <v>45563</v>
      </c>
      <c r="CY39" s="158"/>
      <c r="CZ39" s="158"/>
      <c r="DA39" s="158"/>
      <c r="DB39" s="158"/>
      <c r="DC39" s="158">
        <f>VALUE(CONCATENATE(DC9,DC11,AT39))</f>
        <v>45593</v>
      </c>
      <c r="DD39" s="158"/>
      <c r="DE39" s="158"/>
      <c r="DF39" s="158"/>
      <c r="DG39" s="158"/>
      <c r="DH39" s="158">
        <f>VALUE(CONCATENATE(DH9,DH11,AY39))</f>
        <v>45624</v>
      </c>
      <c r="DI39" s="158"/>
      <c r="DJ39" s="158"/>
      <c r="DK39" s="158"/>
      <c r="DL39" s="158"/>
      <c r="DM39" s="158">
        <f>VALUE(CONCATENATE(DM9,DM11,BD39))</f>
        <v>45654</v>
      </c>
    </row>
    <row r="40" spans="1:117" ht="10.35" customHeight="1" x14ac:dyDescent="0.25">
      <c r="A40" s="151">
        <v>29</v>
      </c>
      <c r="B40" s="38" t="str">
        <f t="shared" si="0"/>
        <v>m</v>
      </c>
      <c r="C40" s="212"/>
      <c r="D40" s="213"/>
      <c r="E40" s="214"/>
      <c r="F40" s="151">
        <v>29</v>
      </c>
      <c r="G40" s="38" t="str">
        <f t="shared" si="1"/>
        <v>to</v>
      </c>
      <c r="H40" s="212"/>
      <c r="I40" s="213"/>
      <c r="J40" s="214"/>
      <c r="K40" s="151">
        <v>29</v>
      </c>
      <c r="L40" s="38" t="str">
        <f t="shared" si="2"/>
        <v>f</v>
      </c>
      <c r="M40" s="212" t="s">
        <v>68</v>
      </c>
      <c r="N40" s="213"/>
      <c r="O40" s="214"/>
      <c r="P40" s="151">
        <v>29</v>
      </c>
      <c r="Q40" s="38" t="str">
        <f t="shared" si="3"/>
        <v>m</v>
      </c>
      <c r="R40" s="212"/>
      <c r="S40" s="213"/>
      <c r="T40" s="214"/>
      <c r="U40" s="151">
        <v>29</v>
      </c>
      <c r="V40" s="38" t="str">
        <f t="shared" si="4"/>
        <v>o</v>
      </c>
      <c r="W40" s="212"/>
      <c r="X40" s="213"/>
      <c r="Y40" s="214"/>
      <c r="Z40" s="151">
        <v>29</v>
      </c>
      <c r="AA40" s="38" t="str">
        <f t="shared" si="5"/>
        <v>l</v>
      </c>
      <c r="AB40" s="212"/>
      <c r="AC40" s="213"/>
      <c r="AD40" s="214"/>
      <c r="AE40" s="151">
        <v>29</v>
      </c>
      <c r="AF40" s="38" t="str">
        <f t="shared" si="6"/>
        <v>m</v>
      </c>
      <c r="AG40" s="212"/>
      <c r="AH40" s="213"/>
      <c r="AI40" s="214"/>
      <c r="AJ40" s="151">
        <v>29</v>
      </c>
      <c r="AK40" s="38" t="str">
        <f t="shared" si="7"/>
        <v>to</v>
      </c>
      <c r="AL40" s="212"/>
      <c r="AM40" s="213"/>
      <c r="AN40" s="214"/>
      <c r="AO40" s="151">
        <v>29</v>
      </c>
      <c r="AP40" s="38" t="str">
        <f t="shared" si="8"/>
        <v>s</v>
      </c>
      <c r="AQ40" s="212"/>
      <c r="AR40" s="213"/>
      <c r="AS40" s="214"/>
      <c r="AT40" s="151">
        <v>29</v>
      </c>
      <c r="AU40" s="38" t="str">
        <f t="shared" si="9"/>
        <v>ti</v>
      </c>
      <c r="AV40" s="212"/>
      <c r="AW40" s="213"/>
      <c r="AX40" s="214"/>
      <c r="AY40" s="151">
        <v>29</v>
      </c>
      <c r="AZ40" s="38" t="str">
        <f t="shared" si="10"/>
        <v>f</v>
      </c>
      <c r="BA40" s="212"/>
      <c r="BB40" s="213"/>
      <c r="BC40" s="214"/>
      <c r="BD40" s="151">
        <v>29</v>
      </c>
      <c r="BE40" s="38" t="str">
        <f t="shared" si="11"/>
        <v>s</v>
      </c>
      <c r="BF40" s="212"/>
      <c r="BG40" s="213"/>
      <c r="BH40" s="214"/>
      <c r="BJ40" s="158">
        <f>VALUE(CONCATENATE(BK9,BJ11,A40))</f>
        <v>45320</v>
      </c>
      <c r="BK40" s="158"/>
      <c r="BL40" s="158"/>
      <c r="BM40" s="158"/>
      <c r="BN40" s="158"/>
      <c r="BO40" s="158">
        <f>VALUE(CONCATENATE(BO9,BO11,F40))</f>
        <v>45351</v>
      </c>
      <c r="BP40" s="158"/>
      <c r="BQ40" s="158"/>
      <c r="BR40" s="158"/>
      <c r="BS40" s="158"/>
      <c r="BT40" s="158">
        <f>VALUE(CONCATENATE(BT9,BT11,K40))</f>
        <v>45380</v>
      </c>
      <c r="BU40" s="158"/>
      <c r="BV40" s="158"/>
      <c r="BW40" s="158"/>
      <c r="BX40" s="158"/>
      <c r="BY40" s="158">
        <f>VALUE(CONCATENATE(BY9,BY11,P40))</f>
        <v>45411</v>
      </c>
      <c r="BZ40" s="158"/>
      <c r="CA40" s="158"/>
      <c r="CB40" s="158"/>
      <c r="CC40" s="158"/>
      <c r="CD40" s="158">
        <f>VALUE(CONCATENATE(CD9,CD11,U40))</f>
        <v>45441</v>
      </c>
      <c r="CE40" s="158"/>
      <c r="CF40" s="158"/>
      <c r="CG40" s="158"/>
      <c r="CH40" s="158"/>
      <c r="CI40" s="158">
        <f>VALUE(CONCATENATE(CI9,CI11,Z40))</f>
        <v>45472</v>
      </c>
      <c r="CJ40" s="158"/>
      <c r="CK40" s="158"/>
      <c r="CL40" s="158"/>
      <c r="CM40" s="158"/>
      <c r="CN40" s="158">
        <f>VALUE(CONCATENATE(CN9,CN11,AE40))</f>
        <v>45502</v>
      </c>
      <c r="CO40" s="158"/>
      <c r="CP40" s="158"/>
      <c r="CQ40" s="158"/>
      <c r="CR40" s="158"/>
      <c r="CS40" s="158">
        <f>VALUE(CONCATENATE(CS9,CS11,AJ40))</f>
        <v>45533</v>
      </c>
      <c r="CT40" s="158"/>
      <c r="CU40" s="158"/>
      <c r="CV40" s="158"/>
      <c r="CW40" s="158"/>
      <c r="CX40" s="158">
        <f>VALUE(CONCATENATE(CX9,CX11,AO40))</f>
        <v>45564</v>
      </c>
      <c r="CY40" s="158"/>
      <c r="CZ40" s="158"/>
      <c r="DA40" s="158"/>
      <c r="DB40" s="158"/>
      <c r="DC40" s="158">
        <f>VALUE(CONCATENATE(DC9,DC11,AT40))</f>
        <v>45594</v>
      </c>
      <c r="DD40" s="158"/>
      <c r="DE40" s="158"/>
      <c r="DF40" s="158"/>
      <c r="DG40" s="158"/>
      <c r="DH40" s="158">
        <f>VALUE(CONCATENATE(DH9,DH11,AY40))</f>
        <v>45625</v>
      </c>
      <c r="DI40" s="158"/>
      <c r="DJ40" s="158"/>
      <c r="DK40" s="158"/>
      <c r="DL40" s="158"/>
      <c r="DM40" s="158">
        <f>VALUE(CONCATENATE(DM9,DM11,BD40))</f>
        <v>45655</v>
      </c>
    </row>
    <row r="41" spans="1:117" ht="10.35" customHeight="1" x14ac:dyDescent="0.25">
      <c r="A41" s="151">
        <v>30</v>
      </c>
      <c r="B41" s="38" t="str">
        <f t="shared" si="0"/>
        <v>ti</v>
      </c>
      <c r="C41" s="212"/>
      <c r="D41" s="213"/>
      <c r="E41" s="214"/>
      <c r="F41" s="22"/>
      <c r="G41" s="38"/>
      <c r="H41" s="26"/>
      <c r="I41" s="26"/>
      <c r="J41" s="27"/>
      <c r="K41" s="151">
        <v>30</v>
      </c>
      <c r="L41" s="38" t="str">
        <f t="shared" si="2"/>
        <v>l</v>
      </c>
      <c r="M41" s="212" t="s">
        <v>68</v>
      </c>
      <c r="N41" s="213"/>
      <c r="O41" s="214"/>
      <c r="P41" s="151">
        <v>30</v>
      </c>
      <c r="Q41" s="38" t="str">
        <f t="shared" si="3"/>
        <v>ti</v>
      </c>
      <c r="R41" s="212"/>
      <c r="S41" s="213"/>
      <c r="T41" s="214">
        <v>2</v>
      </c>
      <c r="U41" s="151">
        <v>30</v>
      </c>
      <c r="V41" s="38" t="str">
        <f t="shared" si="4"/>
        <v>to</v>
      </c>
      <c r="W41" s="212"/>
      <c r="X41" s="213"/>
      <c r="Y41" s="214"/>
      <c r="Z41" s="151">
        <v>30</v>
      </c>
      <c r="AA41" s="38" t="str">
        <f t="shared" si="5"/>
        <v>s</v>
      </c>
      <c r="AB41" s="212"/>
      <c r="AC41" s="213"/>
      <c r="AD41" s="214"/>
      <c r="AE41" s="151">
        <v>30</v>
      </c>
      <c r="AF41" s="38" t="str">
        <f t="shared" si="6"/>
        <v>ti</v>
      </c>
      <c r="AG41" s="212"/>
      <c r="AH41" s="213"/>
      <c r="AI41" s="214"/>
      <c r="AJ41" s="151">
        <v>30</v>
      </c>
      <c r="AK41" s="38" t="str">
        <f t="shared" si="7"/>
        <v>f</v>
      </c>
      <c r="AL41" s="212"/>
      <c r="AM41" s="213"/>
      <c r="AN41" s="214"/>
      <c r="AO41" s="151">
        <v>30</v>
      </c>
      <c r="AP41" s="38" t="str">
        <f t="shared" si="8"/>
        <v>m</v>
      </c>
      <c r="AQ41" s="212"/>
      <c r="AR41" s="213"/>
      <c r="AS41" s="214"/>
      <c r="AT41" s="151">
        <v>30</v>
      </c>
      <c r="AU41" s="38" t="str">
        <f t="shared" si="9"/>
        <v>o</v>
      </c>
      <c r="AV41" s="212"/>
      <c r="AW41" s="213"/>
      <c r="AX41" s="214"/>
      <c r="AY41" s="151">
        <v>30</v>
      </c>
      <c r="AZ41" s="38" t="str">
        <f t="shared" si="10"/>
        <v>l</v>
      </c>
      <c r="BA41" s="212"/>
      <c r="BB41" s="213"/>
      <c r="BC41" s="214"/>
      <c r="BD41" s="151">
        <v>30</v>
      </c>
      <c r="BE41" s="38" t="str">
        <f t="shared" si="11"/>
        <v>m</v>
      </c>
      <c r="BF41" s="212"/>
      <c r="BG41" s="213" t="s">
        <v>99</v>
      </c>
      <c r="BH41" s="214"/>
      <c r="BJ41" s="158">
        <f>VALUE(CONCATENATE(BK9,BJ11,A41))</f>
        <v>45321</v>
      </c>
      <c r="BK41" s="158"/>
      <c r="BL41" s="158"/>
      <c r="BM41" s="158"/>
      <c r="BN41" s="158"/>
      <c r="BO41" s="158"/>
      <c r="BP41" s="158"/>
      <c r="BQ41" s="158"/>
      <c r="BR41" s="158"/>
      <c r="BS41" s="158"/>
      <c r="BT41" s="158">
        <f>VALUE(CONCATENATE(BT9,BT11,K41))</f>
        <v>45381</v>
      </c>
      <c r="BU41" s="158"/>
      <c r="BV41" s="158"/>
      <c r="BW41" s="158"/>
      <c r="BX41" s="158"/>
      <c r="BY41" s="158">
        <f>VALUE(CONCATENATE(BY9,BY11,P41))</f>
        <v>45412</v>
      </c>
      <c r="BZ41" s="158"/>
      <c r="CA41" s="158"/>
      <c r="CB41" s="158"/>
      <c r="CC41" s="158"/>
      <c r="CD41" s="158">
        <f>VALUE(CONCATENATE(CD9,CD11,U41))</f>
        <v>45442</v>
      </c>
      <c r="CE41" s="158"/>
      <c r="CF41" s="158"/>
      <c r="CG41" s="158"/>
      <c r="CH41" s="158"/>
      <c r="CI41" s="158">
        <f>VALUE(CONCATENATE(CI9,CI11,Z41))</f>
        <v>45473</v>
      </c>
      <c r="CJ41" s="158"/>
      <c r="CK41" s="158"/>
      <c r="CL41" s="158"/>
      <c r="CM41" s="158"/>
      <c r="CN41" s="158">
        <f>VALUE(CONCATENATE(CN9,CN11,AE41))</f>
        <v>45503</v>
      </c>
      <c r="CO41" s="158"/>
      <c r="CP41" s="158"/>
      <c r="CQ41" s="158"/>
      <c r="CR41" s="158"/>
      <c r="CS41" s="158">
        <f>VALUE(CONCATENATE(CS9,CS11,AJ41))</f>
        <v>45534</v>
      </c>
      <c r="CT41" s="158"/>
      <c r="CU41" s="158"/>
      <c r="CV41" s="158"/>
      <c r="CW41" s="158"/>
      <c r="CX41" s="158">
        <f>VALUE(CONCATENATE(CX9,CX11,AO41))</f>
        <v>45565</v>
      </c>
      <c r="CY41" s="158"/>
      <c r="CZ41" s="158"/>
      <c r="DA41" s="158"/>
      <c r="DB41" s="158"/>
      <c r="DC41" s="158">
        <f>VALUE(CONCATENATE(DC9,DC11,AT41))</f>
        <v>45595</v>
      </c>
      <c r="DD41" s="158"/>
      <c r="DE41" s="158"/>
      <c r="DF41" s="158"/>
      <c r="DG41" s="158"/>
      <c r="DH41" s="158">
        <f>VALUE(CONCATENATE(DH9,DH11,AY41))</f>
        <v>45626</v>
      </c>
      <c r="DI41" s="158"/>
      <c r="DJ41" s="158"/>
      <c r="DK41" s="158"/>
      <c r="DL41" s="158"/>
      <c r="DM41" s="158">
        <f>VALUE(CONCATENATE(DM9,DM11,BD41))</f>
        <v>45656</v>
      </c>
    </row>
    <row r="42" spans="1:117" ht="10.35" customHeight="1" thickBot="1" x14ac:dyDescent="0.3">
      <c r="A42" s="152">
        <v>31</v>
      </c>
      <c r="B42" s="39" t="str">
        <f t="shared" si="0"/>
        <v>o</v>
      </c>
      <c r="C42" s="215"/>
      <c r="D42" s="216"/>
      <c r="E42" s="217"/>
      <c r="F42" s="23"/>
      <c r="G42" s="39"/>
      <c r="H42" s="28"/>
      <c r="I42" s="28"/>
      <c r="J42" s="29"/>
      <c r="K42" s="152">
        <v>31</v>
      </c>
      <c r="L42" s="39" t="str">
        <f t="shared" si="2"/>
        <v>s</v>
      </c>
      <c r="M42" s="212" t="s">
        <v>68</v>
      </c>
      <c r="N42" s="216"/>
      <c r="O42" s="217"/>
      <c r="P42" s="23"/>
      <c r="Q42" s="39"/>
      <c r="R42" s="28"/>
      <c r="S42" s="28"/>
      <c r="T42" s="29"/>
      <c r="U42" s="152">
        <v>31</v>
      </c>
      <c r="V42" s="39" t="str">
        <f t="shared" si="4"/>
        <v>f</v>
      </c>
      <c r="W42" s="215"/>
      <c r="X42" s="216"/>
      <c r="Y42" s="217"/>
      <c r="Z42" s="23"/>
      <c r="AA42" s="39"/>
      <c r="AB42" s="28"/>
      <c r="AC42" s="28"/>
      <c r="AD42" s="29"/>
      <c r="AE42" s="152">
        <v>31</v>
      </c>
      <c r="AF42" s="39" t="str">
        <f t="shared" si="6"/>
        <v>o</v>
      </c>
      <c r="AG42" s="215"/>
      <c r="AH42" s="216"/>
      <c r="AI42" s="217"/>
      <c r="AJ42" s="152">
        <v>31</v>
      </c>
      <c r="AK42" s="39" t="str">
        <f t="shared" si="7"/>
        <v>l</v>
      </c>
      <c r="AL42" s="215"/>
      <c r="AM42" s="216"/>
      <c r="AN42" s="217"/>
      <c r="AO42" s="23"/>
      <c r="AP42" s="39"/>
      <c r="AQ42" s="28"/>
      <c r="AR42" s="28"/>
      <c r="AS42" s="29"/>
      <c r="AT42" s="152">
        <v>31</v>
      </c>
      <c r="AU42" s="39" t="str">
        <f t="shared" si="9"/>
        <v>to</v>
      </c>
      <c r="AV42" s="215"/>
      <c r="AW42" s="216"/>
      <c r="AX42" s="217"/>
      <c r="AY42" s="23"/>
      <c r="AZ42" s="39"/>
      <c r="BA42" s="28"/>
      <c r="BB42" s="28"/>
      <c r="BC42" s="29"/>
      <c r="BD42" s="152">
        <v>31</v>
      </c>
      <c r="BE42" s="39" t="str">
        <f t="shared" si="11"/>
        <v>ti</v>
      </c>
      <c r="BF42" s="215" t="s">
        <v>68</v>
      </c>
      <c r="BG42" s="216"/>
      <c r="BH42" s="217"/>
      <c r="BJ42" s="158">
        <f>VALUE(CONCATENATE(BK9,BJ11,A42))</f>
        <v>45322</v>
      </c>
      <c r="BK42" s="158"/>
      <c r="BL42" s="158"/>
      <c r="BM42" s="158"/>
      <c r="BN42" s="158"/>
      <c r="BO42" s="158"/>
      <c r="BP42" s="158"/>
      <c r="BQ42" s="158"/>
      <c r="BR42" s="158"/>
      <c r="BS42" s="158"/>
      <c r="BT42" s="158">
        <f>VALUE(CONCATENATE(BT9,BT11,K42))</f>
        <v>45382</v>
      </c>
      <c r="BU42" s="158"/>
      <c r="BV42" s="158"/>
      <c r="BW42" s="158"/>
      <c r="BX42" s="158"/>
      <c r="BY42" s="158"/>
      <c r="BZ42" s="158"/>
      <c r="CA42" s="158"/>
      <c r="CB42" s="158"/>
      <c r="CC42" s="158"/>
      <c r="CD42" s="158">
        <f>VALUE(CONCATENATE(CD9,CD11,U42))</f>
        <v>45443</v>
      </c>
      <c r="CE42" s="158"/>
      <c r="CF42" s="158"/>
      <c r="CG42" s="158"/>
      <c r="CH42" s="158"/>
      <c r="CI42" s="158"/>
      <c r="CJ42" s="158"/>
      <c r="CK42" s="158"/>
      <c r="CL42" s="158"/>
      <c r="CM42" s="158"/>
      <c r="CN42" s="158">
        <f>VALUE(CONCATENATE(CN9,CN11,AE42))</f>
        <v>45504</v>
      </c>
      <c r="CO42" s="158"/>
      <c r="CP42" s="158"/>
      <c r="CQ42" s="158"/>
      <c r="CR42" s="158"/>
      <c r="CS42" s="158">
        <f>VALUE(CONCATENATE(CS9,CS11,AJ42))</f>
        <v>45535</v>
      </c>
      <c r="CT42" s="158"/>
      <c r="CU42" s="158"/>
      <c r="CV42" s="158"/>
      <c r="CW42" s="158"/>
      <c r="CX42" s="158"/>
      <c r="CY42" s="158"/>
      <c r="CZ42" s="158"/>
      <c r="DA42" s="158"/>
      <c r="DB42" s="158"/>
      <c r="DC42" s="158">
        <f>VALUE(CONCATENATE(DC9,DC11,AT42))</f>
        <v>45596</v>
      </c>
      <c r="DD42" s="158"/>
      <c r="DE42" s="158"/>
      <c r="DF42" s="158"/>
      <c r="DG42" s="158"/>
      <c r="DH42" s="158"/>
      <c r="DI42" s="158"/>
      <c r="DJ42" s="158"/>
      <c r="DK42" s="158"/>
      <c r="DL42" s="158"/>
      <c r="DM42" s="158">
        <f>VALUE(CONCATENATE(DM9,DM11,BD42))</f>
        <v>45657</v>
      </c>
    </row>
  </sheetData>
  <sheetProtection algorithmName="SHA-512" hashValue="GG+Rx14VUfouu/7sTdwD9DfvXBHhq8OZ1S3HTyLIy1rI8WmI76/GehCX8e8j2fOHdcAfN9nMWrnGiTsa9qeKoQ==" saltValue="Isfyjv+ht1l3t6xBisiIaQ==" spinCount="100000" sheet="1" selectLockedCells="1"/>
  <mergeCells count="61">
    <mergeCell ref="D2:D3"/>
    <mergeCell ref="C4:E6"/>
    <mergeCell ref="Q8:R8"/>
    <mergeCell ref="W4:Z4"/>
    <mergeCell ref="T8:U8"/>
    <mergeCell ref="K2:N2"/>
    <mergeCell ref="O2:R2"/>
    <mergeCell ref="T2:U2"/>
    <mergeCell ref="Y6:Z6"/>
    <mergeCell ref="Q5:R5"/>
    <mergeCell ref="O5:P5"/>
    <mergeCell ref="W6:X6"/>
    <mergeCell ref="T5:U5"/>
    <mergeCell ref="T6:U6"/>
    <mergeCell ref="I4:J4"/>
    <mergeCell ref="M7:N7"/>
    <mergeCell ref="AB8:AC8"/>
    <mergeCell ref="AD4:AE4"/>
    <mergeCell ref="AD5:AE5"/>
    <mergeCell ref="AD6:AE6"/>
    <mergeCell ref="AD7:AE7"/>
    <mergeCell ref="AD8:AE8"/>
    <mergeCell ref="AB4:AC4"/>
    <mergeCell ref="AB5:AC5"/>
    <mergeCell ref="AB6:AC6"/>
    <mergeCell ref="AB7:AC7"/>
    <mergeCell ref="G4:G8"/>
    <mergeCell ref="H4:H8"/>
    <mergeCell ref="K6:L6"/>
    <mergeCell ref="K7:L7"/>
    <mergeCell ref="K8:L8"/>
    <mergeCell ref="I5:J5"/>
    <mergeCell ref="K4:L4"/>
    <mergeCell ref="K5:L5"/>
    <mergeCell ref="I6:J6"/>
    <mergeCell ref="I7:J7"/>
    <mergeCell ref="I8:J8"/>
    <mergeCell ref="P1:AD1"/>
    <mergeCell ref="AP1:AS1"/>
    <mergeCell ref="Q6:R6"/>
    <mergeCell ref="Q7:R7"/>
    <mergeCell ref="AB2:AE2"/>
    <mergeCell ref="AS4:AV4"/>
    <mergeCell ref="AS6:AV6"/>
    <mergeCell ref="AM6:AN6"/>
    <mergeCell ref="AO6:AP6"/>
    <mergeCell ref="AM4:AQ4"/>
    <mergeCell ref="AG6:AH6"/>
    <mergeCell ref="AI6:AJ6"/>
    <mergeCell ref="AG4:AJ4"/>
    <mergeCell ref="O6:P6"/>
    <mergeCell ref="O4:P4"/>
    <mergeCell ref="O7:P7"/>
    <mergeCell ref="M8:N8"/>
    <mergeCell ref="O8:P8"/>
    <mergeCell ref="M6:N6"/>
    <mergeCell ref="T7:U7"/>
    <mergeCell ref="T4:U4"/>
    <mergeCell ref="Q4:R4"/>
    <mergeCell ref="M4:N4"/>
    <mergeCell ref="M5:N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7"/>
  <sheetViews>
    <sheetView showRowColHeaders="0" zoomScaleNormal="100" workbookViewId="0">
      <selection activeCell="F4" sqref="F4:I4"/>
    </sheetView>
  </sheetViews>
  <sheetFormatPr defaultColWidth="8.85546875" defaultRowHeight="12.75" x14ac:dyDescent="0.2"/>
  <cols>
    <col min="1" max="1" width="0.85546875" style="4" customWidth="1"/>
    <col min="2" max="2" width="3" style="13" bestFit="1" customWidth="1"/>
    <col min="3" max="3" width="7" style="2" customWidth="1"/>
    <col min="4" max="4" width="1.42578125" style="2" customWidth="1"/>
    <col min="5" max="5" width="2.140625" style="4" bestFit="1" customWidth="1"/>
    <col min="6" max="9" width="4.42578125" style="4" customWidth="1"/>
    <col min="10" max="10" width="5.5703125" style="8" bestFit="1" customWidth="1"/>
    <col min="11" max="12" width="4.42578125" style="8" customWidth="1"/>
    <col min="13" max="15" width="4.42578125" style="4" customWidth="1"/>
    <col min="16" max="16" width="4.5703125" style="4" customWidth="1"/>
    <col min="17" max="20" width="3.5703125" style="4" customWidth="1"/>
    <col min="21" max="22" width="4.42578125" style="4" customWidth="1"/>
    <col min="23" max="25" width="2.5703125" style="4" customWidth="1"/>
    <col min="26" max="26" width="12" style="4" customWidth="1"/>
    <col min="27" max="27" width="2" style="4" customWidth="1"/>
    <col min="28" max="28" width="1.42578125" style="4" customWidth="1"/>
    <col min="29" max="30" width="4.5703125" style="4" customWidth="1"/>
    <col min="31" max="31" width="7.85546875" style="4" customWidth="1"/>
    <col min="32" max="32" width="8.5703125" style="4" customWidth="1"/>
    <col min="33" max="33" width="9.42578125" hidden="1" customWidth="1"/>
    <col min="34" max="34" width="7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74" width="8.85546875" style="4" customWidth="1"/>
    <col min="75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45" t="str">
        <f>Sammanställning!M3</f>
        <v>Ditt namn ska stå här</v>
      </c>
      <c r="N1" s="246"/>
      <c r="O1" s="246"/>
      <c r="P1" s="246"/>
      <c r="Q1" s="246"/>
      <c r="R1" s="246"/>
      <c r="S1" s="246"/>
      <c r="T1" s="235">
        <f>AH4</f>
        <v>45292</v>
      </c>
      <c r="U1" s="235"/>
      <c r="V1" s="235"/>
      <c r="W1" s="235"/>
      <c r="X1" s="235"/>
      <c r="Y1" s="235"/>
      <c r="Z1" s="65">
        <f>AH4</f>
        <v>45292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47">
        <f>T1</f>
        <v>45292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19" si="0">IF(WEEKDAY(AH4)=2,"Måndag",IF(WEEKDAY(AH4)=3,"Tisdag",IF(WEEKDAY(AH4)=4,"Onsdag",IF(WEEKDAY(AH4)=5,"Torsdag",IF(WEEKDAY(AH4)=6,"Fredag",IF(WEEKDAY(AH4)=7,"Lördag","Söndag"))))))</f>
        <v>Måndag</v>
      </c>
      <c r="D4" s="87" t="str">
        <f t="shared" ref="D4:D34" si="1">IF(C4="söndag","n",IF(AI4&lt;&gt;0,"n",""))</f>
        <v>n</v>
      </c>
      <c r="E4" s="218" t="str">
        <f>IF(WEEKDAY(AH4)=1,"sö",IF(WEEKDAY(AH4)=7,"lö",IF(AI4&lt;&gt;0,"1",IF(AJ4&lt;&gt;0,"1",IF(AK4&lt;&gt;0,"k","")))))</f>
        <v>1</v>
      </c>
      <c r="F4" s="95"/>
      <c r="G4" s="88"/>
      <c r="H4" s="134"/>
      <c r="I4" s="129"/>
      <c r="J4" s="162" t="str">
        <f t="shared" ref="J4:J34" si="2">IF(H4="","",AL4)</f>
        <v/>
      </c>
      <c r="K4" s="163"/>
      <c r="L4" s="164"/>
      <c r="M4" s="144" t="str">
        <f t="shared" ref="M4:M34" si="3">IF(H4="",IF(BC4=0,IF(AT4=0,"",TRUNC(AV4/60)),TRUNC(AV4/60)),TRUNC(AV4/60))</f>
        <v/>
      </c>
      <c r="N4" s="147" t="str">
        <f t="shared" ref="N4:N34" si="4">IF(M4="",IF(BC4=0,"",IF(M4=0,AV4-60*M4,ABS(AV4-M4*60))),IF(M4=0,AV4-60*M4,ABS(AV4-M4*60)))</f>
        <v/>
      </c>
      <c r="O4" s="174"/>
      <c r="P4" s="146"/>
      <c r="Q4" s="180"/>
      <c r="R4" s="194"/>
      <c r="S4" s="195"/>
      <c r="T4" s="194"/>
      <c r="U4" s="144" t="str">
        <f>IF(H4="",IF(BC4=0,"",TRUNC(AZ4/60)),TRUNC(AZ4/60))</f>
        <v/>
      </c>
      <c r="V4" s="145" t="str">
        <f t="shared" ref="V4:V34" si="5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Kalender!BJ12</f>
        <v>45292</v>
      </c>
      <c r="AI4" s="62" t="str">
        <f>IF(Kalender!C12&lt;&gt;"","x",0)</f>
        <v>x</v>
      </c>
      <c r="AJ4" s="62">
        <f>IF(Kalender!D12&lt;&gt;"","x",0)</f>
        <v>0</v>
      </c>
      <c r="AK4" s="62">
        <f>Kalender!E12</f>
        <v>0</v>
      </c>
      <c r="AL4" s="30">
        <f>IF(E4="1",0,IF(WEEKDAY(AH4)=2,Kalender!$T$4,IF(WEEKDAY(AH4)=3,Kalender!$T$5,IF(WEEKDAY(AH4)=4,Kalender!$T$6,IF(WEEKDAY(AH4)=5,Kalender!$T$7,IF(WEEKDAY(AH4)=6,Kalender!$T$8,0))))))</f>
        <v>0</v>
      </c>
      <c r="AM4" s="30">
        <f t="shared" ref="AM4:AM34" si="6">IF(E4="1",0,AN4+AO4)</f>
        <v>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480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 t="shared" ref="AR4:AR34" si="7">IF(AQ4="","",IF(AK4=0,"",((H4*60+I4)-(F4*60+G4))-AM4-J4))</f>
        <v/>
      </c>
      <c r="AS4" t="str">
        <f t="shared" ref="AS4:AS34" si="8">IF(F4="","",IF(WEEKDAY(AH4)=1,((H4*60+I4)-(F4*60+G4)-J4),IF(WEEKDAY(AH4)=7,((H4*60+I4)-(F4*60+G4)-J4),IF(AI4&lt;&gt;0,((H4*60+I4)-(F4*60+G4)-J4),IF(AJ4&lt;&gt;0,((H4*60+I4)-(F4*60+G4)-J4),"")))))</f>
        <v/>
      </c>
      <c r="AT4">
        <f t="shared" ref="AT4:AT34" si="9">IF(K4+L4=0,0,K4*60+L4)</f>
        <v>0</v>
      </c>
      <c r="AU4">
        <f t="shared" ref="AU4:AU34" si="10">IF(H4=0,IF(AT4=0,0,AT4-AM4),0)</f>
        <v>0</v>
      </c>
      <c r="AV4">
        <f t="shared" ref="AV4:AV34" si="11">IF(BB4=1,0,IF(BC4=1,-AM4,IF(H4="",AU4,IF(AS4&lt;&gt;"",AS4+AT4,IF(AR4&lt;&gt;"",AR4+AT4,AP4+AQ4-(J4-AL4)+AT4)))))</f>
        <v>0</v>
      </c>
      <c r="AW4">
        <f t="shared" ref="AW4:AW34" si="12">O4*60+P4</f>
        <v>0</v>
      </c>
      <c r="AX4">
        <f t="shared" ref="AX4:AX34" si="13">Q4*60+R4</f>
        <v>0</v>
      </c>
      <c r="AY4">
        <f t="shared" ref="AY4:AY34" si="14"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 t="shared" ref="BB4:BB34" si="15">IF(W4&lt;&gt;"",1,0)</f>
        <v>0</v>
      </c>
      <c r="BC4" s="12">
        <f t="shared" ref="BC4:BC34" si="16">IF(X4&lt;&gt;"",1,0)</f>
        <v>0</v>
      </c>
      <c r="BD4" s="12">
        <f t="shared" ref="BD4:BD34" si="17"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Tisdag</v>
      </c>
      <c r="D5" s="81" t="str">
        <f t="shared" si="1"/>
        <v/>
      </c>
      <c r="E5" s="219" t="str">
        <f t="shared" ref="E5:E34" si="18">IF(WEEKDAY(AH5)=1,"sö",IF(WEEKDAY(AH5)=7,"lö",IF(AI5&lt;&gt;0,"1",IF(AJ5&lt;&gt;0,"1",IF(AK5&lt;&gt;0,"k","")))))</f>
        <v/>
      </c>
      <c r="F5" s="96"/>
      <c r="G5" s="82"/>
      <c r="H5" s="135"/>
      <c r="I5" s="130"/>
      <c r="J5" s="162" t="str">
        <f t="shared" si="2"/>
        <v/>
      </c>
      <c r="K5" s="166"/>
      <c r="L5" s="167"/>
      <c r="M5" s="100" t="str">
        <f t="shared" si="3"/>
        <v/>
      </c>
      <c r="N5" s="83" t="str">
        <f t="shared" si="4"/>
        <v/>
      </c>
      <c r="O5" s="175"/>
      <c r="P5" s="107"/>
      <c r="Q5" s="181"/>
      <c r="R5" s="196"/>
      <c r="S5" s="197"/>
      <c r="T5" s="198"/>
      <c r="U5" s="100" t="str">
        <f t="shared" ref="U5:U34" si="19">IF(H5="",IF(BC5=0,"",TRUNC(AZ5/60)),TRUNC(AZ5/60))</f>
        <v/>
      </c>
      <c r="V5" s="83" t="str">
        <f t="shared" si="5"/>
        <v/>
      </c>
      <c r="W5" s="11"/>
      <c r="X5" s="11"/>
      <c r="Y5" s="11"/>
      <c r="Z5" s="84"/>
      <c r="AB5" s="222"/>
      <c r="AC5" s="114">
        <f>TRUNC(AM35/60)</f>
        <v>172</v>
      </c>
      <c r="AD5" s="115">
        <f>IF(AC5=0,AM35-60*AC5,ABS(AM35-AC5*60))</f>
        <v>0</v>
      </c>
      <c r="AE5" s="223"/>
      <c r="AG5" s="12"/>
      <c r="AH5" s="15">
        <f>Kalender!BJ13</f>
        <v>45293</v>
      </c>
      <c r="AI5" s="62">
        <f>IF(Kalender!C13&lt;&gt;"","x",0)</f>
        <v>0</v>
      </c>
      <c r="AJ5" s="62">
        <f>IF(Kalender!D13&lt;&gt;"","x",0)</f>
        <v>0</v>
      </c>
      <c r="AK5" s="62">
        <f>Kalender!E13</f>
        <v>0</v>
      </c>
      <c r="AL5" s="30">
        <f>IF(E5="1",0,IF(WEEKDAY(AH5)=2,Kalender!$T$4,IF(WEEKDAY(AH5)=3,Kalender!$T$5,IF(WEEKDAY(AH5)=4,Kalender!$T$6,IF(WEEKDAY(AH5)=5,Kalender!$T$7,IF(WEEKDAY(AH5)=6,Kalender!$T$8,0))))))</f>
        <v>30</v>
      </c>
      <c r="AM5" s="30">
        <f t="shared" si="6"/>
        <v>480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480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si="7"/>
        <v/>
      </c>
      <c r="AS5" t="str">
        <f t="shared" si="8"/>
        <v/>
      </c>
      <c r="AT5">
        <f t="shared" si="9"/>
        <v>0</v>
      </c>
      <c r="AU5">
        <f t="shared" si="10"/>
        <v>0</v>
      </c>
      <c r="AV5">
        <f t="shared" si="11"/>
        <v>0</v>
      </c>
      <c r="AW5">
        <f t="shared" si="12"/>
        <v>0</v>
      </c>
      <c r="AX5">
        <f t="shared" si="13"/>
        <v>0</v>
      </c>
      <c r="AY5">
        <f t="shared" si="14"/>
        <v>0</v>
      </c>
      <c r="AZ5">
        <f>IF(AW5=0,AV5,AV5-AW5)</f>
        <v>0</v>
      </c>
      <c r="BA5" t="str">
        <f t="shared" ref="BA5:BA34" si="20">IF(F5&lt;&gt;"",AM5+AV5,IF(L5&lt;&gt;"",AM5+AV5,IF(K5&lt;&gt;0,AM5+AV5,"")))</f>
        <v/>
      </c>
      <c r="BB5" s="12">
        <f t="shared" si="15"/>
        <v>0</v>
      </c>
      <c r="BC5" s="12">
        <f t="shared" si="16"/>
        <v>0</v>
      </c>
      <c r="BD5" s="12">
        <f t="shared" si="17"/>
        <v>0</v>
      </c>
      <c r="BE5">
        <f t="shared" ref="BE5:BE34" si="21">IF(BC5=1,AV5/60,0)</f>
        <v>0</v>
      </c>
      <c r="BG5" t="str">
        <f t="shared" ref="BG5:BG34" si="22">IF(WEEKDAY(AH5)=2,AP5,"")</f>
        <v/>
      </c>
      <c r="BH5" t="str">
        <f t="shared" ref="BH5:BH34" si="23">IF(WEEKDAY(AH5)=2,AQ5,"")</f>
        <v/>
      </c>
      <c r="BI5" t="str">
        <f t="shared" ref="BI5:BI34" si="24">IF(WEEKDAY(AH5)=2,BA5,"")</f>
        <v/>
      </c>
      <c r="BJ5" t="str">
        <f t="shared" ref="BJ5:BJ34" si="25">IF(WEEKDAY(AH5)=3,AP5,"")</f>
        <v/>
      </c>
      <c r="BK5" t="str">
        <f t="shared" ref="BK5:BK34" si="26">IF(WEEKDAY(AH5)=3,AQ5,"")</f>
        <v/>
      </c>
      <c r="BL5" t="str">
        <f t="shared" ref="BL5:BL34" si="27">IF(WEEKDAY(AH5)=3,BA5,"")</f>
        <v/>
      </c>
      <c r="BM5" t="str">
        <f t="shared" ref="BM5:BM34" si="28">IF(WEEKDAY(AH5)=4,AP5,"")</f>
        <v/>
      </c>
      <c r="BN5" t="str">
        <f t="shared" ref="BN5:BN34" si="29">IF(WEEKDAY(AH5)=4,AQ5,"")</f>
        <v/>
      </c>
      <c r="BO5" t="str">
        <f t="shared" ref="BO5:BO34" si="30">IF(WEEKDAY(AH5)=4,BA5,"")</f>
        <v/>
      </c>
      <c r="BP5" t="str">
        <f t="shared" ref="BP5:BP34" si="31">IF(WEEKDAY(AH5)=5,AP5,"")</f>
        <v/>
      </c>
      <c r="BQ5" t="str">
        <f t="shared" ref="BQ5:BQ34" si="32">IF(WEEKDAY(AH5)=5,AQ5,"")</f>
        <v/>
      </c>
      <c r="BR5" t="str">
        <f t="shared" ref="BR5:BR34" si="33">IF(WEEKDAY(AH5)=5,BA5,"")</f>
        <v/>
      </c>
      <c r="BS5" t="str">
        <f t="shared" ref="BS5:BS34" si="34">IF(WEEKDAY(AH5)=6,AP5,"")</f>
        <v/>
      </c>
      <c r="BT5" t="str">
        <f t="shared" ref="BT5:BT34" si="35">IF(WEEKDAY(AH5)=6,AQ5,"")</f>
        <v/>
      </c>
      <c r="BU5" t="str">
        <f t="shared" ref="BU5:BU34" si="36">IF(WEEKDAY(AH5)=6,BA5,"")</f>
        <v/>
      </c>
    </row>
    <row r="6" spans="1:73" ht="12" customHeight="1" x14ac:dyDescent="0.2">
      <c r="B6" s="90">
        <v>3</v>
      </c>
      <c r="C6" s="91" t="str">
        <f t="shared" si="0"/>
        <v>Onsdag</v>
      </c>
      <c r="D6" s="92" t="str">
        <f t="shared" si="1"/>
        <v/>
      </c>
      <c r="E6" s="219" t="str">
        <f t="shared" si="18"/>
        <v/>
      </c>
      <c r="F6" s="97"/>
      <c r="G6" s="93"/>
      <c r="H6" s="136"/>
      <c r="I6" s="131"/>
      <c r="J6" s="162" t="str">
        <f t="shared" si="2"/>
        <v/>
      </c>
      <c r="K6" s="166"/>
      <c r="L6" s="167"/>
      <c r="M6" s="100" t="str">
        <f t="shared" si="3"/>
        <v/>
      </c>
      <c r="N6" s="83" t="str">
        <f t="shared" si="4"/>
        <v/>
      </c>
      <c r="O6" s="176"/>
      <c r="P6" s="108"/>
      <c r="Q6" s="181"/>
      <c r="R6" s="196"/>
      <c r="S6" s="197"/>
      <c r="T6" s="198"/>
      <c r="U6" s="100" t="str">
        <f t="shared" si="19"/>
        <v/>
      </c>
      <c r="V6" s="83" t="str">
        <f t="shared" si="5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Kalender!BJ14</f>
        <v>45294</v>
      </c>
      <c r="AI6" s="62">
        <f>IF(Kalender!C14&lt;&gt;"","x",0)</f>
        <v>0</v>
      </c>
      <c r="AJ6" s="62">
        <f>IF(Kalender!D14&lt;&gt;"","x",0)</f>
        <v>0</v>
      </c>
      <c r="AK6" s="62">
        <f>Kalender!E14</f>
        <v>0</v>
      </c>
      <c r="AL6" s="30">
        <f>IF(E6="1",0,IF(WEEKDAY(AH6)=2,Kalender!$T$4,IF(WEEKDAY(AH6)=3,Kalender!$T$5,IF(WEEKDAY(AH6)=4,Kalender!$T$6,IF(WEEKDAY(AH6)=5,Kalender!$T$7,IF(WEEKDAY(AH6)=6,Kalender!$T$8,0))))))</f>
        <v>30</v>
      </c>
      <c r="AM6" s="30">
        <f t="shared" si="6"/>
        <v>480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480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7"/>
        <v/>
      </c>
      <c r="AS6" t="str">
        <f t="shared" si="8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ref="AZ6:AZ34" si="37">IF(AW6=0,AV6,AV6-AW6)</f>
        <v>0</v>
      </c>
      <c r="BA6" t="str">
        <f t="shared" si="20"/>
        <v/>
      </c>
      <c r="BB6" s="12">
        <f t="shared" si="15"/>
        <v>0</v>
      </c>
      <c r="BC6" s="12">
        <f t="shared" si="16"/>
        <v>0</v>
      </c>
      <c r="BD6" s="12">
        <f t="shared" si="17"/>
        <v>0</v>
      </c>
      <c r="BE6">
        <f t="shared" si="21"/>
        <v>0</v>
      </c>
      <c r="BG6" t="str">
        <f t="shared" si="22"/>
        <v/>
      </c>
      <c r="BH6" t="str">
        <f t="shared" si="23"/>
        <v/>
      </c>
      <c r="BI6" t="str">
        <f t="shared" si="24"/>
        <v/>
      </c>
      <c r="BJ6" t="str">
        <f t="shared" si="25"/>
        <v/>
      </c>
      <c r="BK6" t="str">
        <f t="shared" si="26"/>
        <v/>
      </c>
      <c r="BL6" t="str">
        <f t="shared" si="27"/>
        <v/>
      </c>
      <c r="BM6" t="str">
        <f t="shared" si="28"/>
        <v/>
      </c>
      <c r="BN6" t="str">
        <f t="shared" si="29"/>
        <v/>
      </c>
      <c r="BO6" t="str">
        <f t="shared" si="30"/>
        <v/>
      </c>
      <c r="BP6" t="str">
        <f t="shared" si="31"/>
        <v/>
      </c>
      <c r="BQ6" t="str">
        <f t="shared" si="32"/>
        <v/>
      </c>
      <c r="BR6" t="str">
        <f t="shared" si="33"/>
        <v/>
      </c>
      <c r="BS6" t="str">
        <f t="shared" si="34"/>
        <v/>
      </c>
      <c r="BT6" t="str">
        <f t="shared" si="35"/>
        <v/>
      </c>
      <c r="BU6" t="str">
        <f t="shared" si="36"/>
        <v/>
      </c>
    </row>
    <row r="7" spans="1:73" ht="12" customHeight="1" x14ac:dyDescent="0.2">
      <c r="B7" s="90">
        <v>4</v>
      </c>
      <c r="C7" s="91" t="str">
        <f t="shared" si="0"/>
        <v>Torsdag</v>
      </c>
      <c r="D7" s="92" t="str">
        <f t="shared" si="1"/>
        <v/>
      </c>
      <c r="E7" s="219" t="str">
        <f t="shared" si="18"/>
        <v/>
      </c>
      <c r="F7" s="97"/>
      <c r="G7" s="93"/>
      <c r="H7" s="136"/>
      <c r="I7" s="131"/>
      <c r="J7" s="162" t="str">
        <f t="shared" si="2"/>
        <v/>
      </c>
      <c r="K7" s="166"/>
      <c r="L7" s="167"/>
      <c r="M7" s="100" t="str">
        <f t="shared" si="3"/>
        <v/>
      </c>
      <c r="N7" s="83" t="str">
        <f t="shared" si="4"/>
        <v/>
      </c>
      <c r="O7" s="176"/>
      <c r="P7" s="108"/>
      <c r="Q7" s="181"/>
      <c r="R7" s="196"/>
      <c r="S7" s="197"/>
      <c r="T7" s="198"/>
      <c r="U7" s="100" t="str">
        <f t="shared" si="19"/>
        <v/>
      </c>
      <c r="V7" s="83" t="str">
        <f t="shared" si="5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Kalender!BJ15</f>
        <v>45295</v>
      </c>
      <c r="AI7" s="62">
        <f>IF(Kalender!C15&lt;&gt;"","x",0)</f>
        <v>0</v>
      </c>
      <c r="AJ7" s="62">
        <f>IF(Kalender!D15&lt;&gt;"","x",0)</f>
        <v>0</v>
      </c>
      <c r="AK7" s="62">
        <f>Kalender!E15</f>
        <v>0</v>
      </c>
      <c r="AL7" s="30">
        <f>IF(E7="1",0,IF(WEEKDAY(AH7)=2,Kalender!$T$4,IF(WEEKDAY(AH7)=3,Kalender!$T$5,IF(WEEKDAY(AH7)=4,Kalender!$T$6,IF(WEEKDAY(AH7)=5,Kalender!$T$7,IF(WEEKDAY(AH7)=6,Kalender!$T$8,0))))))</f>
        <v>30</v>
      </c>
      <c r="AM7" s="30">
        <f t="shared" si="6"/>
        <v>480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480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7"/>
        <v/>
      </c>
      <c r="AS7" t="str">
        <f t="shared" si="8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37"/>
        <v>0</v>
      </c>
      <c r="BA7" t="str">
        <f t="shared" si="20"/>
        <v/>
      </c>
      <c r="BB7" s="12">
        <f t="shared" si="15"/>
        <v>0</v>
      </c>
      <c r="BC7" s="12">
        <f t="shared" si="16"/>
        <v>0</v>
      </c>
      <c r="BD7" s="12">
        <f t="shared" si="17"/>
        <v>0</v>
      </c>
      <c r="BE7">
        <f t="shared" si="21"/>
        <v>0</v>
      </c>
      <c r="BG7" t="str">
        <f t="shared" si="22"/>
        <v/>
      </c>
      <c r="BH7" t="str">
        <f t="shared" si="23"/>
        <v/>
      </c>
      <c r="BI7" t="str">
        <f t="shared" si="24"/>
        <v/>
      </c>
      <c r="BJ7" t="str">
        <f t="shared" si="25"/>
        <v/>
      </c>
      <c r="BK7" t="str">
        <f t="shared" si="26"/>
        <v/>
      </c>
      <c r="BL7" t="str">
        <f t="shared" si="27"/>
        <v/>
      </c>
      <c r="BM7" t="str">
        <f t="shared" si="28"/>
        <v/>
      </c>
      <c r="BN7" t="str">
        <f t="shared" si="29"/>
        <v/>
      </c>
      <c r="BO7" t="str">
        <f t="shared" si="30"/>
        <v/>
      </c>
      <c r="BP7" t="str">
        <f t="shared" si="31"/>
        <v/>
      </c>
      <c r="BQ7" t="str">
        <f t="shared" si="32"/>
        <v/>
      </c>
      <c r="BR7" t="str">
        <f t="shared" si="33"/>
        <v/>
      </c>
      <c r="BS7" t="str">
        <f t="shared" si="34"/>
        <v/>
      </c>
      <c r="BT7" t="str">
        <f t="shared" si="35"/>
        <v/>
      </c>
      <c r="BU7" t="str">
        <f t="shared" si="36"/>
        <v/>
      </c>
    </row>
    <row r="8" spans="1:73" ht="12" customHeight="1" x14ac:dyDescent="0.2">
      <c r="B8" s="79">
        <v>5</v>
      </c>
      <c r="C8" s="80" t="str">
        <f t="shared" si="0"/>
        <v>Fredag</v>
      </c>
      <c r="D8" s="81" t="str">
        <f t="shared" si="1"/>
        <v/>
      </c>
      <c r="E8" s="219" t="str">
        <f t="shared" si="18"/>
        <v>k</v>
      </c>
      <c r="F8" s="96"/>
      <c r="G8" s="82"/>
      <c r="H8" s="135"/>
      <c r="I8" s="130"/>
      <c r="J8" s="162"/>
      <c r="K8" s="166"/>
      <c r="L8" s="167"/>
      <c r="M8" s="100" t="str">
        <f t="shared" si="3"/>
        <v/>
      </c>
      <c r="N8" s="83" t="str">
        <f t="shared" si="4"/>
        <v/>
      </c>
      <c r="O8" s="175"/>
      <c r="P8" s="107"/>
      <c r="Q8" s="181"/>
      <c r="R8" s="196"/>
      <c r="S8" s="197"/>
      <c r="T8" s="198"/>
      <c r="U8" s="100" t="str">
        <f t="shared" si="19"/>
        <v/>
      </c>
      <c r="V8" s="83" t="str">
        <f t="shared" si="5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Kalender!BJ16</f>
        <v>45296</v>
      </c>
      <c r="AI8" s="62">
        <f>IF(Kalender!C16&lt;&gt;"","x",0)</f>
        <v>0</v>
      </c>
      <c r="AJ8" s="62">
        <f>IF(Kalender!D16&lt;&gt;"","x",0)</f>
        <v>0</v>
      </c>
      <c r="AK8" s="62">
        <f>Kalender!E16</f>
        <v>4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6"/>
        <v>240</v>
      </c>
      <c r="AN8" s="30">
        <f>IF(E8="1",0,IF(E8="k",-AK8*60*Kalender!$AS$6,0))</f>
        <v>-240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7"/>
        <v/>
      </c>
      <c r="AS8" t="str">
        <f t="shared" si="8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37"/>
        <v>0</v>
      </c>
      <c r="BA8" t="str">
        <f t="shared" si="20"/>
        <v/>
      </c>
      <c r="BB8" s="12">
        <f t="shared" si="15"/>
        <v>0</v>
      </c>
      <c r="BC8" s="12">
        <f t="shared" si="16"/>
        <v>0</v>
      </c>
      <c r="BD8" s="12">
        <f t="shared" si="17"/>
        <v>0</v>
      </c>
      <c r="BE8">
        <f t="shared" si="21"/>
        <v>0</v>
      </c>
      <c r="BG8" t="str">
        <f t="shared" si="22"/>
        <v/>
      </c>
      <c r="BH8" t="str">
        <f t="shared" si="23"/>
        <v/>
      </c>
      <c r="BI8" t="str">
        <f t="shared" si="24"/>
        <v/>
      </c>
      <c r="BJ8" t="str">
        <f t="shared" si="25"/>
        <v/>
      </c>
      <c r="BK8" t="str">
        <f t="shared" si="26"/>
        <v/>
      </c>
      <c r="BL8" t="str">
        <f t="shared" si="27"/>
        <v/>
      </c>
      <c r="BM8" t="str">
        <f t="shared" si="28"/>
        <v/>
      </c>
      <c r="BN8" t="str">
        <f t="shared" si="29"/>
        <v/>
      </c>
      <c r="BO8" t="str">
        <f t="shared" si="30"/>
        <v/>
      </c>
      <c r="BP8" t="str">
        <f t="shared" si="31"/>
        <v/>
      </c>
      <c r="BQ8" t="str">
        <f t="shared" si="32"/>
        <v/>
      </c>
      <c r="BR8" t="str">
        <f t="shared" si="33"/>
        <v/>
      </c>
      <c r="BS8" t="str">
        <f t="shared" si="34"/>
        <v/>
      </c>
      <c r="BT8" t="str">
        <f t="shared" si="35"/>
        <v/>
      </c>
      <c r="BU8" t="str">
        <f t="shared" si="36"/>
        <v/>
      </c>
    </row>
    <row r="9" spans="1:73" ht="12" customHeight="1" x14ac:dyDescent="0.2">
      <c r="B9" s="90">
        <v>6</v>
      </c>
      <c r="C9" s="91" t="str">
        <f t="shared" si="0"/>
        <v>Lördag</v>
      </c>
      <c r="D9" s="92" t="str">
        <f t="shared" si="1"/>
        <v>n</v>
      </c>
      <c r="E9" s="219" t="str">
        <f t="shared" si="18"/>
        <v>lö</v>
      </c>
      <c r="F9" s="97"/>
      <c r="G9" s="93"/>
      <c r="H9" s="136"/>
      <c r="I9" s="131"/>
      <c r="J9" s="162" t="str">
        <f t="shared" si="2"/>
        <v/>
      </c>
      <c r="K9" s="166"/>
      <c r="L9" s="167"/>
      <c r="M9" s="100" t="str">
        <f t="shared" si="3"/>
        <v/>
      </c>
      <c r="N9" s="83" t="str">
        <f t="shared" si="4"/>
        <v/>
      </c>
      <c r="O9" s="176"/>
      <c r="P9" s="108"/>
      <c r="Q9" s="181"/>
      <c r="R9" s="196"/>
      <c r="S9" s="197"/>
      <c r="T9" s="198"/>
      <c r="U9" s="100" t="str">
        <f t="shared" si="19"/>
        <v/>
      </c>
      <c r="V9" s="83" t="str">
        <f t="shared" si="5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Kalender!BJ17</f>
        <v>45297</v>
      </c>
      <c r="AI9" s="62" t="str">
        <f>IF(Kalender!C17&lt;&gt;"","x",0)</f>
        <v>x</v>
      </c>
      <c r="AJ9" s="62">
        <f>IF(Kalender!D17&lt;&gt;"","x",0)</f>
        <v>0</v>
      </c>
      <c r="AK9" s="62">
        <f>Kalender!E17</f>
        <v>0</v>
      </c>
      <c r="AL9" s="30">
        <f>IF(E9="1",0,IF(WEEKDAY(AH9)=2,Kalender!$T$4,IF(WEEKDAY(AH9)=3,Kalender!$T$5,IF(WEEKDAY(AH9)=4,Kalender!$T$6,IF(WEEKDAY(AH9)=5,Kalender!$T$7,IF(WEEKDAY(AH9)=6,Kalender!$T$8,0))))))</f>
        <v>0</v>
      </c>
      <c r="AM9" s="30">
        <f t="shared" si="6"/>
        <v>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7"/>
        <v/>
      </c>
      <c r="AS9" t="str">
        <f t="shared" si="8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37"/>
        <v>0</v>
      </c>
      <c r="BA9" t="str">
        <f t="shared" si="20"/>
        <v/>
      </c>
      <c r="BB9" s="12">
        <f t="shared" si="15"/>
        <v>0</v>
      </c>
      <c r="BC9" s="12">
        <f t="shared" si="16"/>
        <v>0</v>
      </c>
      <c r="BD9" s="12">
        <f t="shared" si="17"/>
        <v>0</v>
      </c>
      <c r="BE9">
        <f t="shared" si="21"/>
        <v>0</v>
      </c>
      <c r="BG9" t="str">
        <f t="shared" si="22"/>
        <v/>
      </c>
      <c r="BH9" t="str">
        <f t="shared" si="23"/>
        <v/>
      </c>
      <c r="BI9" t="str">
        <f t="shared" si="24"/>
        <v/>
      </c>
      <c r="BJ9" t="str">
        <f t="shared" si="25"/>
        <v/>
      </c>
      <c r="BK9" t="str">
        <f t="shared" si="26"/>
        <v/>
      </c>
      <c r="BL9" t="str">
        <f t="shared" si="27"/>
        <v/>
      </c>
      <c r="BM9" t="str">
        <f t="shared" si="28"/>
        <v/>
      </c>
      <c r="BN9" t="str">
        <f t="shared" si="29"/>
        <v/>
      </c>
      <c r="BO9" t="str">
        <f t="shared" si="30"/>
        <v/>
      </c>
      <c r="BP9" t="str">
        <f t="shared" si="31"/>
        <v/>
      </c>
      <c r="BQ9" t="str">
        <f t="shared" si="32"/>
        <v/>
      </c>
      <c r="BR9" t="str">
        <f t="shared" si="33"/>
        <v/>
      </c>
      <c r="BS9" t="str">
        <f t="shared" si="34"/>
        <v/>
      </c>
      <c r="BT9" t="str">
        <f t="shared" si="35"/>
        <v/>
      </c>
      <c r="BU9" t="str">
        <f t="shared" si="36"/>
        <v/>
      </c>
    </row>
    <row r="10" spans="1:73" ht="12" customHeight="1" x14ac:dyDescent="0.2">
      <c r="B10" s="90">
        <v>7</v>
      </c>
      <c r="C10" s="91" t="str">
        <f t="shared" si="0"/>
        <v>Söndag</v>
      </c>
      <c r="D10" s="92" t="str">
        <f t="shared" si="1"/>
        <v>n</v>
      </c>
      <c r="E10" s="219" t="str">
        <f t="shared" si="18"/>
        <v>sö</v>
      </c>
      <c r="F10" s="97"/>
      <c r="G10" s="93"/>
      <c r="H10" s="136"/>
      <c r="I10" s="131"/>
      <c r="J10" s="162" t="str">
        <f t="shared" si="2"/>
        <v/>
      </c>
      <c r="K10" s="166"/>
      <c r="L10" s="167"/>
      <c r="M10" s="100" t="str">
        <f t="shared" si="3"/>
        <v/>
      </c>
      <c r="N10" s="83" t="str">
        <f t="shared" si="4"/>
        <v/>
      </c>
      <c r="O10" s="176"/>
      <c r="P10" s="108"/>
      <c r="Q10" s="181"/>
      <c r="R10" s="196"/>
      <c r="S10" s="197"/>
      <c r="T10" s="198"/>
      <c r="U10" s="100" t="str">
        <f t="shared" si="19"/>
        <v/>
      </c>
      <c r="V10" s="83" t="str">
        <f t="shared" si="5"/>
        <v/>
      </c>
      <c r="W10" s="11"/>
      <c r="X10" s="11"/>
      <c r="Y10" s="11"/>
      <c r="Z10" s="94"/>
      <c r="AB10" s="222"/>
      <c r="AE10" s="223"/>
      <c r="AG10" s="12"/>
      <c r="AH10" s="15">
        <f>Kalender!BJ18</f>
        <v>45298</v>
      </c>
      <c r="AI10" s="62">
        <f>IF(Kalender!C18&lt;&gt;"","x",0)</f>
        <v>0</v>
      </c>
      <c r="AJ10" s="62">
        <f>IF(Kalender!D18&lt;&gt;"","x",0)</f>
        <v>0</v>
      </c>
      <c r="AK10" s="62">
        <f>Kalender!E18</f>
        <v>0</v>
      </c>
      <c r="AL10" s="30">
        <f>IF(E10="1",0,IF(WEEKDAY(AH10)=2,Kalender!$T$4,IF(WEEKDAY(AH10)=3,Kalender!$T$5,IF(WEEKDAY(AH10)=4,Kalender!$T$6,IF(WEEKDAY(AH10)=5,Kalender!$T$7,IF(WEEKDAY(AH10)=6,Kalender!$T$8,0))))))</f>
        <v>0</v>
      </c>
      <c r="AM10" s="30">
        <f t="shared" si="6"/>
        <v>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7"/>
        <v/>
      </c>
      <c r="AS10" t="str">
        <f t="shared" si="8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37"/>
        <v>0</v>
      </c>
      <c r="BA10" t="str">
        <f t="shared" si="20"/>
        <v/>
      </c>
      <c r="BB10" s="12">
        <f t="shared" si="15"/>
        <v>0</v>
      </c>
      <c r="BC10" s="12">
        <f t="shared" si="16"/>
        <v>0</v>
      </c>
      <c r="BD10" s="12">
        <f t="shared" si="17"/>
        <v>0</v>
      </c>
      <c r="BE10">
        <f t="shared" si="21"/>
        <v>0</v>
      </c>
      <c r="BG10" t="str">
        <f t="shared" si="22"/>
        <v/>
      </c>
      <c r="BH10" t="str">
        <f t="shared" si="23"/>
        <v/>
      </c>
      <c r="BI10" t="str">
        <f t="shared" si="24"/>
        <v/>
      </c>
      <c r="BJ10" t="str">
        <f t="shared" si="25"/>
        <v/>
      </c>
      <c r="BK10" t="str">
        <f t="shared" si="26"/>
        <v/>
      </c>
      <c r="BL10" t="str">
        <f t="shared" si="27"/>
        <v/>
      </c>
      <c r="BM10" t="str">
        <f t="shared" si="28"/>
        <v/>
      </c>
      <c r="BN10" t="str">
        <f t="shared" si="29"/>
        <v/>
      </c>
      <c r="BO10" t="str">
        <f t="shared" si="30"/>
        <v/>
      </c>
      <c r="BP10" t="str">
        <f t="shared" si="31"/>
        <v/>
      </c>
      <c r="BQ10" t="str">
        <f t="shared" si="32"/>
        <v/>
      </c>
      <c r="BR10" t="str">
        <f t="shared" si="33"/>
        <v/>
      </c>
      <c r="BS10" t="str">
        <f t="shared" si="34"/>
        <v/>
      </c>
      <c r="BT10" t="str">
        <f t="shared" si="35"/>
        <v/>
      </c>
      <c r="BU10" t="str">
        <f t="shared" si="36"/>
        <v/>
      </c>
    </row>
    <row r="11" spans="1:73" ht="12" customHeight="1" x14ac:dyDescent="0.2">
      <c r="B11" s="90">
        <v>8</v>
      </c>
      <c r="C11" s="91" t="str">
        <f t="shared" si="0"/>
        <v>Måndag</v>
      </c>
      <c r="D11" s="92" t="str">
        <f t="shared" si="1"/>
        <v/>
      </c>
      <c r="E11" s="219" t="str">
        <f t="shared" si="18"/>
        <v/>
      </c>
      <c r="F11" s="97"/>
      <c r="G11" s="93"/>
      <c r="H11" s="136"/>
      <c r="I11" s="131"/>
      <c r="J11" s="162" t="str">
        <f t="shared" si="2"/>
        <v/>
      </c>
      <c r="K11" s="166"/>
      <c r="L11" s="167"/>
      <c r="M11" s="100" t="str">
        <f t="shared" si="3"/>
        <v/>
      </c>
      <c r="N11" s="83" t="str">
        <f t="shared" si="4"/>
        <v/>
      </c>
      <c r="O11" s="176"/>
      <c r="P11" s="108"/>
      <c r="Q11" s="181"/>
      <c r="R11" s="196"/>
      <c r="S11" s="197"/>
      <c r="T11" s="198"/>
      <c r="U11" s="100" t="str">
        <f t="shared" si="19"/>
        <v/>
      </c>
      <c r="V11" s="83" t="str">
        <f t="shared" si="5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Kalender!BJ19</f>
        <v>45299</v>
      </c>
      <c r="AI11" s="62">
        <f>IF(Kalender!C19&lt;&gt;"","x",0)</f>
        <v>0</v>
      </c>
      <c r="AJ11" s="62">
        <f>IF(Kalender!D19&lt;&gt;"","x",0)</f>
        <v>0</v>
      </c>
      <c r="AK11" s="62">
        <f>Kalender!E19</f>
        <v>0</v>
      </c>
      <c r="AL11" s="30">
        <f>IF(E11="1",0,IF(WEEKDAY(AH11)=2,Kalender!$T$4,IF(WEEKDAY(AH11)=3,Kalender!$T$5,IF(WEEKDAY(AH11)=4,Kalender!$T$6,IF(WEEKDAY(AH11)=5,Kalender!$T$7,IF(WEEKDAY(AH11)=6,Kalender!$T$8,0))))))</f>
        <v>30</v>
      </c>
      <c r="AM11" s="30">
        <f t="shared" si="6"/>
        <v>480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480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7"/>
        <v/>
      </c>
      <c r="AS11" t="str">
        <f t="shared" si="8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37"/>
        <v>0</v>
      </c>
      <c r="BA11" t="str">
        <f t="shared" si="20"/>
        <v/>
      </c>
      <c r="BB11" s="12">
        <f t="shared" si="15"/>
        <v>0</v>
      </c>
      <c r="BC11" s="12">
        <f t="shared" si="16"/>
        <v>0</v>
      </c>
      <c r="BD11" s="12">
        <f t="shared" si="17"/>
        <v>0</v>
      </c>
      <c r="BE11">
        <f t="shared" si="21"/>
        <v>0</v>
      </c>
      <c r="BG11" t="str">
        <f t="shared" si="22"/>
        <v/>
      </c>
      <c r="BH11" t="str">
        <f t="shared" si="23"/>
        <v/>
      </c>
      <c r="BI11" t="str">
        <f t="shared" si="24"/>
        <v/>
      </c>
      <c r="BJ11" t="str">
        <f t="shared" si="25"/>
        <v/>
      </c>
      <c r="BK11" t="str">
        <f t="shared" si="26"/>
        <v/>
      </c>
      <c r="BL11" t="str">
        <f t="shared" si="27"/>
        <v/>
      </c>
      <c r="BM11" t="str">
        <f t="shared" si="28"/>
        <v/>
      </c>
      <c r="BN11" t="str">
        <f t="shared" si="29"/>
        <v/>
      </c>
      <c r="BO11" t="str">
        <f t="shared" si="30"/>
        <v/>
      </c>
      <c r="BP11" t="str">
        <f t="shared" si="31"/>
        <v/>
      </c>
      <c r="BQ11" t="str">
        <f t="shared" si="32"/>
        <v/>
      </c>
      <c r="BR11" t="str">
        <f t="shared" si="33"/>
        <v/>
      </c>
      <c r="BS11" t="str">
        <f t="shared" si="34"/>
        <v/>
      </c>
      <c r="BT11" t="str">
        <f t="shared" si="35"/>
        <v/>
      </c>
      <c r="BU11" t="str">
        <f t="shared" si="36"/>
        <v/>
      </c>
    </row>
    <row r="12" spans="1:73" ht="12" customHeight="1" x14ac:dyDescent="0.2">
      <c r="B12" s="90">
        <v>9</v>
      </c>
      <c r="C12" s="91" t="str">
        <f t="shared" si="0"/>
        <v>Tisdag</v>
      </c>
      <c r="D12" s="92" t="str">
        <f t="shared" si="1"/>
        <v/>
      </c>
      <c r="E12" s="219" t="str">
        <f t="shared" si="18"/>
        <v/>
      </c>
      <c r="F12" s="97"/>
      <c r="G12" s="93"/>
      <c r="H12" s="136"/>
      <c r="I12" s="131"/>
      <c r="J12" s="162" t="str">
        <f t="shared" si="2"/>
        <v/>
      </c>
      <c r="K12" s="166"/>
      <c r="L12" s="167"/>
      <c r="M12" s="100" t="str">
        <f t="shared" si="3"/>
        <v/>
      </c>
      <c r="N12" s="83" t="str">
        <f t="shared" si="4"/>
        <v/>
      </c>
      <c r="O12" s="176"/>
      <c r="P12" s="108"/>
      <c r="Q12" s="181"/>
      <c r="R12" s="196"/>
      <c r="S12" s="197"/>
      <c r="T12" s="198"/>
      <c r="U12" s="100" t="str">
        <f t="shared" si="19"/>
        <v/>
      </c>
      <c r="V12" s="83" t="str">
        <f t="shared" si="5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Kalender!BJ20</f>
        <v>45300</v>
      </c>
      <c r="AI12" s="62">
        <f>IF(Kalender!C20&lt;&gt;"","x",0)</f>
        <v>0</v>
      </c>
      <c r="AJ12" s="62">
        <f>IF(Kalender!D20&lt;&gt;"","x",0)</f>
        <v>0</v>
      </c>
      <c r="AK12" s="62">
        <f>Kalender!E20</f>
        <v>0</v>
      </c>
      <c r="AL12" s="30">
        <f>IF(E12="1",0,IF(WEEKDAY(AH12)=2,Kalender!$T$4,IF(WEEKDAY(AH12)=3,Kalender!$T$5,IF(WEEKDAY(AH12)=4,Kalender!$T$6,IF(WEEKDAY(AH12)=5,Kalender!$T$7,IF(WEEKDAY(AH12)=6,Kalender!$T$8,0))))))</f>
        <v>30</v>
      </c>
      <c r="AM12" s="30">
        <f t="shared" si="6"/>
        <v>480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480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7"/>
        <v/>
      </c>
      <c r="AS12" t="str">
        <f t="shared" si="8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37"/>
        <v>0</v>
      </c>
      <c r="BA12" t="str">
        <f t="shared" si="20"/>
        <v/>
      </c>
      <c r="BB12" s="12">
        <f t="shared" si="15"/>
        <v>0</v>
      </c>
      <c r="BC12" s="12">
        <f t="shared" si="16"/>
        <v>0</v>
      </c>
      <c r="BD12" s="12">
        <f t="shared" si="17"/>
        <v>0</v>
      </c>
      <c r="BE12">
        <f t="shared" si="21"/>
        <v>0</v>
      </c>
      <c r="BG12" t="str">
        <f t="shared" si="22"/>
        <v/>
      </c>
      <c r="BH12" t="str">
        <f t="shared" si="23"/>
        <v/>
      </c>
      <c r="BI12" t="str">
        <f t="shared" si="24"/>
        <v/>
      </c>
      <c r="BJ12" t="str">
        <f t="shared" si="25"/>
        <v/>
      </c>
      <c r="BK12" t="str">
        <f t="shared" si="26"/>
        <v/>
      </c>
      <c r="BL12" t="str">
        <f t="shared" si="27"/>
        <v/>
      </c>
      <c r="BM12" t="str">
        <f t="shared" si="28"/>
        <v/>
      </c>
      <c r="BN12" t="str">
        <f t="shared" si="29"/>
        <v/>
      </c>
      <c r="BO12" t="str">
        <f t="shared" si="30"/>
        <v/>
      </c>
      <c r="BP12" t="str">
        <f t="shared" si="31"/>
        <v/>
      </c>
      <c r="BQ12" t="str">
        <f t="shared" si="32"/>
        <v/>
      </c>
      <c r="BR12" t="str">
        <f t="shared" si="33"/>
        <v/>
      </c>
      <c r="BS12" t="str">
        <f t="shared" si="34"/>
        <v/>
      </c>
      <c r="BT12" t="str">
        <f t="shared" si="35"/>
        <v/>
      </c>
      <c r="BU12" t="str">
        <f t="shared" si="36"/>
        <v/>
      </c>
    </row>
    <row r="13" spans="1:73" ht="12" customHeight="1" x14ac:dyDescent="0.2">
      <c r="B13" s="90">
        <v>10</v>
      </c>
      <c r="C13" s="91" t="str">
        <f t="shared" si="0"/>
        <v>Onsdag</v>
      </c>
      <c r="D13" s="92" t="str">
        <f t="shared" si="1"/>
        <v/>
      </c>
      <c r="E13" s="219" t="str">
        <f t="shared" si="18"/>
        <v/>
      </c>
      <c r="F13" s="97"/>
      <c r="G13" s="93"/>
      <c r="H13" s="136"/>
      <c r="I13" s="131"/>
      <c r="J13" s="162" t="str">
        <f t="shared" si="2"/>
        <v/>
      </c>
      <c r="K13" s="166"/>
      <c r="L13" s="167"/>
      <c r="M13" s="100" t="str">
        <f t="shared" si="3"/>
        <v/>
      </c>
      <c r="N13" s="83" t="str">
        <f t="shared" si="4"/>
        <v/>
      </c>
      <c r="O13" s="176"/>
      <c r="P13" s="108"/>
      <c r="Q13" s="181"/>
      <c r="R13" s="196"/>
      <c r="S13" s="197"/>
      <c r="T13" s="198"/>
      <c r="U13" s="100" t="str">
        <f t="shared" si="19"/>
        <v/>
      </c>
      <c r="V13" s="83" t="str">
        <f t="shared" si="5"/>
        <v/>
      </c>
      <c r="W13" s="11"/>
      <c r="X13" s="11"/>
      <c r="Y13" s="11"/>
      <c r="Z13" s="94"/>
      <c r="AB13" s="222"/>
      <c r="AE13" s="223"/>
      <c r="AG13" s="12"/>
      <c r="AH13" s="15">
        <f>Kalender!BJ21</f>
        <v>45301</v>
      </c>
      <c r="AI13" s="62">
        <f>IF(Kalender!C21&lt;&gt;"","x",0)</f>
        <v>0</v>
      </c>
      <c r="AJ13" s="62">
        <f>IF(Kalender!D21&lt;&gt;"","x",0)</f>
        <v>0</v>
      </c>
      <c r="AK13" s="62">
        <f>Kalender!E21</f>
        <v>0</v>
      </c>
      <c r="AL13" s="30">
        <f>IF(E13="1",0,IF(WEEKDAY(AH13)=2,Kalender!$T$4,IF(WEEKDAY(AH13)=3,Kalender!$T$5,IF(WEEKDAY(AH13)=4,Kalender!$T$6,IF(WEEKDAY(AH13)=5,Kalender!$T$7,IF(WEEKDAY(AH13)=6,Kalender!$T$8,0))))))</f>
        <v>30</v>
      </c>
      <c r="AM13" s="30">
        <f t="shared" si="6"/>
        <v>480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480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7"/>
        <v/>
      </c>
      <c r="AS13" t="str">
        <f t="shared" si="8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37"/>
        <v>0</v>
      </c>
      <c r="BA13" t="str">
        <f t="shared" si="20"/>
        <v/>
      </c>
      <c r="BB13" s="12">
        <f t="shared" si="15"/>
        <v>0</v>
      </c>
      <c r="BC13" s="12">
        <f t="shared" si="16"/>
        <v>0</v>
      </c>
      <c r="BD13" s="12">
        <f t="shared" si="17"/>
        <v>0</v>
      </c>
      <c r="BE13">
        <f t="shared" si="21"/>
        <v>0</v>
      </c>
      <c r="BG13" t="str">
        <f t="shared" si="22"/>
        <v/>
      </c>
      <c r="BH13" t="str">
        <f t="shared" si="23"/>
        <v/>
      </c>
      <c r="BI13" t="str">
        <f t="shared" si="24"/>
        <v/>
      </c>
      <c r="BJ13" t="str">
        <f t="shared" si="25"/>
        <v/>
      </c>
      <c r="BK13" t="str">
        <f t="shared" si="26"/>
        <v/>
      </c>
      <c r="BL13" t="str">
        <f t="shared" si="27"/>
        <v/>
      </c>
      <c r="BM13" t="str">
        <f t="shared" si="28"/>
        <v/>
      </c>
      <c r="BN13" t="str">
        <f t="shared" si="29"/>
        <v/>
      </c>
      <c r="BO13" t="str">
        <f t="shared" si="30"/>
        <v/>
      </c>
      <c r="BP13" t="str">
        <f t="shared" si="31"/>
        <v/>
      </c>
      <c r="BQ13" t="str">
        <f t="shared" si="32"/>
        <v/>
      </c>
      <c r="BR13" t="str">
        <f t="shared" si="33"/>
        <v/>
      </c>
      <c r="BS13" t="str">
        <f t="shared" si="34"/>
        <v/>
      </c>
      <c r="BT13" t="str">
        <f t="shared" si="35"/>
        <v/>
      </c>
      <c r="BU13" t="str">
        <f t="shared" si="36"/>
        <v/>
      </c>
    </row>
    <row r="14" spans="1:73" ht="12" customHeight="1" x14ac:dyDescent="0.2">
      <c r="B14" s="90">
        <v>11</v>
      </c>
      <c r="C14" s="91" t="str">
        <f t="shared" si="0"/>
        <v>Torsdag</v>
      </c>
      <c r="D14" s="92" t="str">
        <f t="shared" si="1"/>
        <v/>
      </c>
      <c r="E14" s="219" t="str">
        <f t="shared" si="18"/>
        <v/>
      </c>
      <c r="F14" s="97"/>
      <c r="G14" s="93"/>
      <c r="H14" s="136"/>
      <c r="I14" s="131"/>
      <c r="J14" s="162" t="str">
        <f t="shared" si="2"/>
        <v/>
      </c>
      <c r="K14" s="166"/>
      <c r="L14" s="167"/>
      <c r="M14" s="100" t="str">
        <f t="shared" si="3"/>
        <v/>
      </c>
      <c r="N14" s="83" t="str">
        <f t="shared" si="4"/>
        <v/>
      </c>
      <c r="O14" s="176"/>
      <c r="P14" s="108"/>
      <c r="Q14" s="181"/>
      <c r="R14" s="196"/>
      <c r="S14" s="197"/>
      <c r="T14" s="198"/>
      <c r="U14" s="100" t="str">
        <f t="shared" si="19"/>
        <v/>
      </c>
      <c r="V14" s="83" t="str">
        <f t="shared" si="5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Kalender!BJ22</f>
        <v>45302</v>
      </c>
      <c r="AI14" s="62">
        <f>IF(Kalender!C22&lt;&gt;"","x",0)</f>
        <v>0</v>
      </c>
      <c r="AJ14" s="62">
        <f>IF(Kalender!D22&lt;&gt;"","x",0)</f>
        <v>0</v>
      </c>
      <c r="AK14" s="62">
        <f>Kalender!E22</f>
        <v>0</v>
      </c>
      <c r="AL14" s="30">
        <f>IF(E14="1",0,IF(WEEKDAY(AH14)=2,Kalender!$T$4,IF(WEEKDAY(AH14)=3,Kalender!$T$5,IF(WEEKDAY(AH14)=4,Kalender!$T$6,IF(WEEKDAY(AH14)=5,Kalender!$T$7,IF(WEEKDAY(AH14)=6,Kalender!$T$8,0))))))</f>
        <v>30</v>
      </c>
      <c r="AM14" s="30">
        <f t="shared" si="6"/>
        <v>480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480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7"/>
        <v/>
      </c>
      <c r="AS14" t="str">
        <f t="shared" si="8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37"/>
        <v>0</v>
      </c>
      <c r="BA14" t="str">
        <f t="shared" si="20"/>
        <v/>
      </c>
      <c r="BB14" s="12">
        <f t="shared" si="15"/>
        <v>0</v>
      </c>
      <c r="BC14" s="12">
        <f t="shared" si="16"/>
        <v>0</v>
      </c>
      <c r="BD14" s="12">
        <f t="shared" si="17"/>
        <v>0</v>
      </c>
      <c r="BE14">
        <f t="shared" si="21"/>
        <v>0</v>
      </c>
      <c r="BG14" t="str">
        <f t="shared" si="22"/>
        <v/>
      </c>
      <c r="BH14" t="str">
        <f t="shared" si="23"/>
        <v/>
      </c>
      <c r="BI14" t="str">
        <f t="shared" si="24"/>
        <v/>
      </c>
      <c r="BJ14" t="str">
        <f t="shared" si="25"/>
        <v/>
      </c>
      <c r="BK14" t="str">
        <f t="shared" si="26"/>
        <v/>
      </c>
      <c r="BL14" t="str">
        <f t="shared" si="27"/>
        <v/>
      </c>
      <c r="BM14" t="str">
        <f t="shared" si="28"/>
        <v/>
      </c>
      <c r="BN14" t="str">
        <f t="shared" si="29"/>
        <v/>
      </c>
      <c r="BO14" t="str">
        <f t="shared" si="30"/>
        <v/>
      </c>
      <c r="BP14" t="str">
        <f t="shared" si="31"/>
        <v/>
      </c>
      <c r="BQ14" t="str">
        <f t="shared" si="32"/>
        <v/>
      </c>
      <c r="BR14" t="str">
        <f t="shared" si="33"/>
        <v/>
      </c>
      <c r="BS14" t="str">
        <f t="shared" si="34"/>
        <v/>
      </c>
      <c r="BT14" t="str">
        <f t="shared" si="35"/>
        <v/>
      </c>
      <c r="BU14" t="str">
        <f t="shared" si="36"/>
        <v/>
      </c>
    </row>
    <row r="15" spans="1:73" ht="12" customHeight="1" x14ac:dyDescent="0.2">
      <c r="B15" s="90">
        <v>12</v>
      </c>
      <c r="C15" s="91" t="str">
        <f t="shared" si="0"/>
        <v>Fredag</v>
      </c>
      <c r="D15" s="92" t="str">
        <f t="shared" si="1"/>
        <v/>
      </c>
      <c r="E15" s="219" t="str">
        <f t="shared" si="18"/>
        <v/>
      </c>
      <c r="F15" s="97"/>
      <c r="G15" s="93"/>
      <c r="H15" s="136"/>
      <c r="I15" s="131"/>
      <c r="J15" s="162" t="str">
        <f t="shared" si="2"/>
        <v/>
      </c>
      <c r="K15" s="166"/>
      <c r="L15" s="167"/>
      <c r="M15" s="100" t="str">
        <f t="shared" si="3"/>
        <v/>
      </c>
      <c r="N15" s="83" t="str">
        <f t="shared" si="4"/>
        <v/>
      </c>
      <c r="O15" s="176"/>
      <c r="P15" s="108"/>
      <c r="Q15" s="181"/>
      <c r="R15" s="196"/>
      <c r="S15" s="197"/>
      <c r="T15" s="198"/>
      <c r="U15" s="100" t="str">
        <f t="shared" si="19"/>
        <v/>
      </c>
      <c r="V15" s="83" t="str">
        <f t="shared" si="5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Kalender!BJ23</f>
        <v>45303</v>
      </c>
      <c r="AI15" s="62">
        <f>IF(Kalender!C23&lt;&gt;"","x",0)</f>
        <v>0</v>
      </c>
      <c r="AJ15" s="62">
        <f>IF(Kalender!D23&lt;&gt;"","x",0)</f>
        <v>0</v>
      </c>
      <c r="AK15" s="62">
        <f>Kalender!E23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6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7"/>
        <v/>
      </c>
      <c r="AS15" t="str">
        <f t="shared" si="8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37"/>
        <v>0</v>
      </c>
      <c r="BA15" t="str">
        <f t="shared" si="20"/>
        <v/>
      </c>
      <c r="BB15" s="12">
        <f t="shared" si="15"/>
        <v>0</v>
      </c>
      <c r="BC15" s="12">
        <f t="shared" si="16"/>
        <v>0</v>
      </c>
      <c r="BD15" s="12">
        <f t="shared" si="17"/>
        <v>0</v>
      </c>
      <c r="BE15">
        <f t="shared" si="21"/>
        <v>0</v>
      </c>
      <c r="BG15" t="str">
        <f t="shared" si="22"/>
        <v/>
      </c>
      <c r="BH15" t="str">
        <f t="shared" si="23"/>
        <v/>
      </c>
      <c r="BI15" t="str">
        <f t="shared" si="24"/>
        <v/>
      </c>
      <c r="BJ15" t="str">
        <f t="shared" si="25"/>
        <v/>
      </c>
      <c r="BK15" t="str">
        <f t="shared" si="26"/>
        <v/>
      </c>
      <c r="BL15" t="str">
        <f t="shared" si="27"/>
        <v/>
      </c>
      <c r="BM15" t="str">
        <f t="shared" si="28"/>
        <v/>
      </c>
      <c r="BN15" t="str">
        <f t="shared" si="29"/>
        <v/>
      </c>
      <c r="BO15" t="str">
        <f t="shared" si="30"/>
        <v/>
      </c>
      <c r="BP15" t="str">
        <f t="shared" si="31"/>
        <v/>
      </c>
      <c r="BQ15" t="str">
        <f t="shared" si="32"/>
        <v/>
      </c>
      <c r="BR15" t="str">
        <f t="shared" si="33"/>
        <v/>
      </c>
      <c r="BS15" t="str">
        <f t="shared" si="34"/>
        <v/>
      </c>
      <c r="BT15" t="str">
        <f t="shared" si="35"/>
        <v/>
      </c>
      <c r="BU15" t="str">
        <f t="shared" si="36"/>
        <v/>
      </c>
    </row>
    <row r="16" spans="1:73" ht="12" customHeight="1" x14ac:dyDescent="0.2">
      <c r="B16" s="90">
        <v>13</v>
      </c>
      <c r="C16" s="91" t="str">
        <f t="shared" si="0"/>
        <v>Lördag</v>
      </c>
      <c r="D16" s="92" t="str">
        <f t="shared" si="1"/>
        <v/>
      </c>
      <c r="E16" s="219" t="str">
        <f t="shared" si="18"/>
        <v>lö</v>
      </c>
      <c r="F16" s="97"/>
      <c r="G16" s="93"/>
      <c r="H16" s="136"/>
      <c r="I16" s="131"/>
      <c r="J16" s="162" t="str">
        <f t="shared" si="2"/>
        <v/>
      </c>
      <c r="K16" s="166"/>
      <c r="L16" s="167"/>
      <c r="M16" s="100" t="str">
        <f t="shared" si="3"/>
        <v/>
      </c>
      <c r="N16" s="83" t="str">
        <f t="shared" si="4"/>
        <v/>
      </c>
      <c r="O16" s="176"/>
      <c r="P16" s="108"/>
      <c r="Q16" s="181"/>
      <c r="R16" s="196"/>
      <c r="S16" s="197"/>
      <c r="T16" s="198"/>
      <c r="U16" s="100" t="str">
        <f t="shared" si="19"/>
        <v/>
      </c>
      <c r="V16" s="83" t="str">
        <f t="shared" si="5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Kalender!BJ24</f>
        <v>45304</v>
      </c>
      <c r="AI16" s="62">
        <f>IF(Kalender!C24&lt;&gt;"","x",0)</f>
        <v>0</v>
      </c>
      <c r="AJ16" s="62">
        <f>IF(Kalender!D24&lt;&gt;"","x",0)</f>
        <v>0</v>
      </c>
      <c r="AK16" s="62">
        <f>Kalender!E24</f>
        <v>0</v>
      </c>
      <c r="AL16" s="30">
        <f>IF(E16="1",0,IF(WEEKDAY(AH16)=2,Kalender!$T$4,IF(WEEKDAY(AH16)=3,Kalender!$T$5,IF(WEEKDAY(AH16)=4,Kalender!$T$6,IF(WEEKDAY(AH16)=5,Kalender!$T$7,IF(WEEKDAY(AH16)=6,Kalender!$T$8,0))))))</f>
        <v>0</v>
      </c>
      <c r="AM16" s="30">
        <f t="shared" si="6"/>
        <v>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7"/>
        <v/>
      </c>
      <c r="AS16" t="str">
        <f t="shared" si="8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37"/>
        <v>0</v>
      </c>
      <c r="BA16" t="str">
        <f t="shared" si="20"/>
        <v/>
      </c>
      <c r="BB16" s="12">
        <f t="shared" si="15"/>
        <v>0</v>
      </c>
      <c r="BC16" s="12">
        <f t="shared" si="16"/>
        <v>0</v>
      </c>
      <c r="BD16" s="12">
        <f t="shared" si="17"/>
        <v>0</v>
      </c>
      <c r="BE16">
        <f t="shared" si="21"/>
        <v>0</v>
      </c>
      <c r="BG16" t="str">
        <f t="shared" si="22"/>
        <v/>
      </c>
      <c r="BH16" t="str">
        <f t="shared" si="23"/>
        <v/>
      </c>
      <c r="BI16" t="str">
        <f t="shared" si="24"/>
        <v/>
      </c>
      <c r="BJ16" t="str">
        <f t="shared" si="25"/>
        <v/>
      </c>
      <c r="BK16" t="str">
        <f t="shared" si="26"/>
        <v/>
      </c>
      <c r="BL16" t="str">
        <f t="shared" si="27"/>
        <v/>
      </c>
      <c r="BM16" t="str">
        <f t="shared" si="28"/>
        <v/>
      </c>
      <c r="BN16" t="str">
        <f t="shared" si="29"/>
        <v/>
      </c>
      <c r="BO16" t="str">
        <f t="shared" si="30"/>
        <v/>
      </c>
      <c r="BP16" t="str">
        <f t="shared" si="31"/>
        <v/>
      </c>
      <c r="BQ16" t="str">
        <f t="shared" si="32"/>
        <v/>
      </c>
      <c r="BR16" t="str">
        <f t="shared" si="33"/>
        <v/>
      </c>
      <c r="BS16" t="str">
        <f t="shared" si="34"/>
        <v/>
      </c>
      <c r="BT16" t="str">
        <f t="shared" si="35"/>
        <v/>
      </c>
      <c r="BU16" t="str">
        <f t="shared" si="36"/>
        <v/>
      </c>
    </row>
    <row r="17" spans="2:73" ht="12" customHeight="1" x14ac:dyDescent="0.2">
      <c r="B17" s="90">
        <v>14</v>
      </c>
      <c r="C17" s="91" t="str">
        <f t="shared" si="0"/>
        <v>Söndag</v>
      </c>
      <c r="D17" s="92" t="str">
        <f t="shared" si="1"/>
        <v>n</v>
      </c>
      <c r="E17" s="219" t="str">
        <f t="shared" si="18"/>
        <v>sö</v>
      </c>
      <c r="F17" s="97"/>
      <c r="G17" s="93"/>
      <c r="H17" s="136"/>
      <c r="I17" s="131"/>
      <c r="J17" s="162" t="str">
        <f t="shared" si="2"/>
        <v/>
      </c>
      <c r="K17" s="166"/>
      <c r="L17" s="167"/>
      <c r="M17" s="100" t="str">
        <f t="shared" si="3"/>
        <v/>
      </c>
      <c r="N17" s="83" t="str">
        <f t="shared" si="4"/>
        <v/>
      </c>
      <c r="O17" s="176"/>
      <c r="P17" s="108"/>
      <c r="Q17" s="181"/>
      <c r="R17" s="196"/>
      <c r="S17" s="197"/>
      <c r="T17" s="198"/>
      <c r="U17" s="100" t="str">
        <f t="shared" si="19"/>
        <v/>
      </c>
      <c r="V17" s="83" t="str">
        <f t="shared" si="5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Kalender!BJ25</f>
        <v>45305</v>
      </c>
      <c r="AI17" s="62">
        <f>IF(Kalender!C25&lt;&gt;"","x",0)</f>
        <v>0</v>
      </c>
      <c r="AJ17" s="62">
        <f>IF(Kalender!D25&lt;&gt;"","x",0)</f>
        <v>0</v>
      </c>
      <c r="AK17" s="62">
        <f>Kalender!E25</f>
        <v>0</v>
      </c>
      <c r="AL17" s="30">
        <f>IF(E17="1",0,IF(WEEKDAY(AH17)=2,Kalender!$T$4,IF(WEEKDAY(AH17)=3,Kalender!$T$5,IF(WEEKDAY(AH17)=4,Kalender!$T$6,IF(WEEKDAY(AH17)=5,Kalender!$T$7,IF(WEEKDAY(AH17)=6,Kalender!$T$8,0))))))</f>
        <v>0</v>
      </c>
      <c r="AM17" s="30">
        <f t="shared" si="6"/>
        <v>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7"/>
        <v/>
      </c>
      <c r="AS17" t="str">
        <f t="shared" si="8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37"/>
        <v>0</v>
      </c>
      <c r="BA17" t="str">
        <f t="shared" si="20"/>
        <v/>
      </c>
      <c r="BB17" s="12">
        <f t="shared" si="15"/>
        <v>0</v>
      </c>
      <c r="BC17" s="12">
        <f t="shared" si="16"/>
        <v>0</v>
      </c>
      <c r="BD17" s="12">
        <f t="shared" si="17"/>
        <v>0</v>
      </c>
      <c r="BE17">
        <f t="shared" si="21"/>
        <v>0</v>
      </c>
      <c r="BG17" t="str">
        <f t="shared" si="22"/>
        <v/>
      </c>
      <c r="BH17" t="str">
        <f t="shared" si="23"/>
        <v/>
      </c>
      <c r="BI17" t="str">
        <f t="shared" si="24"/>
        <v/>
      </c>
      <c r="BJ17" t="str">
        <f t="shared" si="25"/>
        <v/>
      </c>
      <c r="BK17" t="str">
        <f t="shared" si="26"/>
        <v/>
      </c>
      <c r="BL17" t="str">
        <f t="shared" si="27"/>
        <v/>
      </c>
      <c r="BM17" t="str">
        <f t="shared" si="28"/>
        <v/>
      </c>
      <c r="BN17" t="str">
        <f t="shared" si="29"/>
        <v/>
      </c>
      <c r="BO17" t="str">
        <f t="shared" si="30"/>
        <v/>
      </c>
      <c r="BP17" t="str">
        <f t="shared" si="31"/>
        <v/>
      </c>
      <c r="BQ17" t="str">
        <f t="shared" si="32"/>
        <v/>
      </c>
      <c r="BR17" t="str">
        <f t="shared" si="33"/>
        <v/>
      </c>
      <c r="BS17" t="str">
        <f t="shared" si="34"/>
        <v/>
      </c>
      <c r="BT17" t="str">
        <f t="shared" si="35"/>
        <v/>
      </c>
      <c r="BU17" t="str">
        <f t="shared" si="36"/>
        <v/>
      </c>
    </row>
    <row r="18" spans="2:73" ht="12" customHeight="1" x14ac:dyDescent="0.2">
      <c r="B18" s="90">
        <v>15</v>
      </c>
      <c r="C18" s="91" t="str">
        <f t="shared" si="0"/>
        <v>Måndag</v>
      </c>
      <c r="D18" s="92" t="str">
        <f t="shared" si="1"/>
        <v/>
      </c>
      <c r="E18" s="219" t="str">
        <f t="shared" si="18"/>
        <v/>
      </c>
      <c r="F18" s="97"/>
      <c r="G18" s="93"/>
      <c r="H18" s="136"/>
      <c r="I18" s="131"/>
      <c r="J18" s="162" t="str">
        <f t="shared" si="2"/>
        <v/>
      </c>
      <c r="K18" s="166"/>
      <c r="L18" s="167"/>
      <c r="M18" s="100" t="str">
        <f t="shared" si="3"/>
        <v/>
      </c>
      <c r="N18" s="83" t="str">
        <f t="shared" si="4"/>
        <v/>
      </c>
      <c r="O18" s="176"/>
      <c r="P18" s="108"/>
      <c r="Q18" s="181"/>
      <c r="R18" s="196"/>
      <c r="S18" s="197"/>
      <c r="T18" s="198"/>
      <c r="U18" s="100" t="str">
        <f t="shared" si="19"/>
        <v/>
      </c>
      <c r="V18" s="83" t="str">
        <f t="shared" si="5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Kalender!BJ26</f>
        <v>45306</v>
      </c>
      <c r="AI18" s="62">
        <f>IF(Kalender!C26&lt;&gt;"","x",0)</f>
        <v>0</v>
      </c>
      <c r="AJ18" s="62">
        <f>IF(Kalender!D26&lt;&gt;"","x",0)</f>
        <v>0</v>
      </c>
      <c r="AK18" s="62">
        <f>Kalender!E26</f>
        <v>0</v>
      </c>
      <c r="AL18" s="30">
        <f>IF(E18="1",0,IF(WEEKDAY(AH18)=2,Kalender!$T$4,IF(WEEKDAY(AH18)=3,Kalender!$T$5,IF(WEEKDAY(AH18)=4,Kalender!$T$6,IF(WEEKDAY(AH18)=5,Kalender!$T$7,IF(WEEKDAY(AH18)=6,Kalender!$T$8,0))))))</f>
        <v>30</v>
      </c>
      <c r="AM18" s="30">
        <f t="shared" si="6"/>
        <v>480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480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7"/>
        <v/>
      </c>
      <c r="AS18" t="str">
        <f t="shared" si="8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37"/>
        <v>0</v>
      </c>
      <c r="BA18" t="str">
        <f t="shared" si="20"/>
        <v/>
      </c>
      <c r="BB18" s="12">
        <f t="shared" si="15"/>
        <v>0</v>
      </c>
      <c r="BC18" s="12">
        <f t="shared" si="16"/>
        <v>0</v>
      </c>
      <c r="BD18" s="12">
        <f t="shared" si="17"/>
        <v>0</v>
      </c>
      <c r="BE18">
        <f t="shared" si="21"/>
        <v>0</v>
      </c>
      <c r="BG18" t="str">
        <f t="shared" si="22"/>
        <v/>
      </c>
      <c r="BH18" t="str">
        <f t="shared" si="23"/>
        <v/>
      </c>
      <c r="BI18" t="str">
        <f t="shared" si="24"/>
        <v/>
      </c>
      <c r="BJ18" t="str">
        <f t="shared" si="25"/>
        <v/>
      </c>
      <c r="BK18" t="str">
        <f t="shared" si="26"/>
        <v/>
      </c>
      <c r="BL18" t="str">
        <f t="shared" si="27"/>
        <v/>
      </c>
      <c r="BM18" t="str">
        <f t="shared" si="28"/>
        <v/>
      </c>
      <c r="BN18" t="str">
        <f t="shared" si="29"/>
        <v/>
      </c>
      <c r="BO18" t="str">
        <f t="shared" si="30"/>
        <v/>
      </c>
      <c r="BP18" t="str">
        <f t="shared" si="31"/>
        <v/>
      </c>
      <c r="BQ18" t="str">
        <f t="shared" si="32"/>
        <v/>
      </c>
      <c r="BR18" t="str">
        <f t="shared" si="33"/>
        <v/>
      </c>
      <c r="BS18" t="str">
        <f t="shared" si="34"/>
        <v/>
      </c>
      <c r="BT18" t="str">
        <f t="shared" si="35"/>
        <v/>
      </c>
      <c r="BU18" t="str">
        <f t="shared" si="36"/>
        <v/>
      </c>
    </row>
    <row r="19" spans="2:73" ht="12" customHeight="1" x14ac:dyDescent="0.2">
      <c r="B19" s="90">
        <v>16</v>
      </c>
      <c r="C19" s="91" t="str">
        <f t="shared" si="0"/>
        <v>Tisdag</v>
      </c>
      <c r="D19" s="92" t="str">
        <f t="shared" si="1"/>
        <v/>
      </c>
      <c r="E19" s="219" t="str">
        <f t="shared" si="18"/>
        <v/>
      </c>
      <c r="F19" s="97"/>
      <c r="G19" s="93"/>
      <c r="H19" s="136"/>
      <c r="I19" s="131"/>
      <c r="J19" s="162" t="str">
        <f t="shared" si="2"/>
        <v/>
      </c>
      <c r="K19" s="166"/>
      <c r="L19" s="167"/>
      <c r="M19" s="100" t="str">
        <f t="shared" si="3"/>
        <v/>
      </c>
      <c r="N19" s="83" t="str">
        <f t="shared" si="4"/>
        <v/>
      </c>
      <c r="O19" s="176"/>
      <c r="P19" s="108"/>
      <c r="Q19" s="181"/>
      <c r="R19" s="196"/>
      <c r="S19" s="197"/>
      <c r="T19" s="198"/>
      <c r="U19" s="100" t="str">
        <f t="shared" si="19"/>
        <v/>
      </c>
      <c r="V19" s="83" t="str">
        <f t="shared" si="5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Kalender!BJ27</f>
        <v>45307</v>
      </c>
      <c r="AI19" s="62">
        <f>IF(Kalender!C27&lt;&gt;"","x",0)</f>
        <v>0</v>
      </c>
      <c r="AJ19" s="62">
        <f>IF(Kalender!D27&lt;&gt;"","x",0)</f>
        <v>0</v>
      </c>
      <c r="AK19" s="62">
        <f>Kalender!E27</f>
        <v>0</v>
      </c>
      <c r="AL19" s="30">
        <f>IF(E19="1",0,IF(WEEKDAY(AH19)=2,Kalender!$T$4,IF(WEEKDAY(AH19)=3,Kalender!$T$5,IF(WEEKDAY(AH19)=4,Kalender!$T$6,IF(WEEKDAY(AH19)=5,Kalender!$T$7,IF(WEEKDAY(AH19)=6,Kalender!$T$8,0))))))</f>
        <v>30</v>
      </c>
      <c r="AM19" s="30">
        <f t="shared" si="6"/>
        <v>480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480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7"/>
        <v/>
      </c>
      <c r="AS19" t="str">
        <f t="shared" si="8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37"/>
        <v>0</v>
      </c>
      <c r="BA19" t="str">
        <f t="shared" si="20"/>
        <v/>
      </c>
      <c r="BB19" s="12">
        <f t="shared" si="15"/>
        <v>0</v>
      </c>
      <c r="BC19" s="12">
        <f t="shared" si="16"/>
        <v>0</v>
      </c>
      <c r="BD19" s="12">
        <f t="shared" si="17"/>
        <v>0</v>
      </c>
      <c r="BE19">
        <f t="shared" si="21"/>
        <v>0</v>
      </c>
      <c r="BG19" t="str">
        <f t="shared" si="22"/>
        <v/>
      </c>
      <c r="BH19" t="str">
        <f t="shared" si="23"/>
        <v/>
      </c>
      <c r="BI19" t="str">
        <f t="shared" si="24"/>
        <v/>
      </c>
      <c r="BJ19" t="str">
        <f t="shared" si="25"/>
        <v/>
      </c>
      <c r="BK19" t="str">
        <f t="shared" si="26"/>
        <v/>
      </c>
      <c r="BL19" t="str">
        <f t="shared" si="27"/>
        <v/>
      </c>
      <c r="BM19" t="str">
        <f t="shared" si="28"/>
        <v/>
      </c>
      <c r="BN19" t="str">
        <f t="shared" si="29"/>
        <v/>
      </c>
      <c r="BO19" t="str">
        <f t="shared" si="30"/>
        <v/>
      </c>
      <c r="BP19" t="str">
        <f t="shared" si="31"/>
        <v/>
      </c>
      <c r="BQ19" t="str">
        <f t="shared" si="32"/>
        <v/>
      </c>
      <c r="BR19" t="str">
        <f t="shared" si="33"/>
        <v/>
      </c>
      <c r="BS19" t="str">
        <f t="shared" si="34"/>
        <v/>
      </c>
      <c r="BT19" t="str">
        <f t="shared" si="35"/>
        <v/>
      </c>
      <c r="BU19" t="str">
        <f t="shared" si="36"/>
        <v/>
      </c>
    </row>
    <row r="20" spans="2:73" ht="12" customHeight="1" thickBot="1" x14ac:dyDescent="0.25">
      <c r="B20" s="90">
        <v>17</v>
      </c>
      <c r="C20" s="91" t="str">
        <f t="shared" ref="C20:C34" si="38">IF(WEEKDAY(AH20)=2,"Måndag",IF(WEEKDAY(AH20)=3,"Tisdag",IF(WEEKDAY(AH20)=4,"Onsdag",IF(WEEKDAY(AH20)=5,"Torsdag",IF(WEEKDAY(AH20)=6,"Fredag",IF(WEEKDAY(AH20)=7,"Lördag","Söndag"))))))</f>
        <v>Onsdag</v>
      </c>
      <c r="D20" s="92" t="str">
        <f t="shared" si="1"/>
        <v/>
      </c>
      <c r="E20" s="219" t="str">
        <f t="shared" si="18"/>
        <v/>
      </c>
      <c r="F20" s="97"/>
      <c r="G20" s="93"/>
      <c r="H20" s="136"/>
      <c r="I20" s="131"/>
      <c r="J20" s="162" t="str">
        <f t="shared" si="2"/>
        <v/>
      </c>
      <c r="K20" s="166"/>
      <c r="L20" s="167"/>
      <c r="M20" s="100" t="str">
        <f t="shared" si="3"/>
        <v/>
      </c>
      <c r="N20" s="83" t="str">
        <f t="shared" si="4"/>
        <v/>
      </c>
      <c r="O20" s="176"/>
      <c r="P20" s="108"/>
      <c r="Q20" s="181"/>
      <c r="R20" s="196"/>
      <c r="S20" s="197"/>
      <c r="T20" s="198"/>
      <c r="U20" s="100" t="str">
        <f t="shared" si="19"/>
        <v/>
      </c>
      <c r="V20" s="83" t="str">
        <f t="shared" si="5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Kalender!BJ28</f>
        <v>45308</v>
      </c>
      <c r="AI20" s="62">
        <f>IF(Kalender!C28&lt;&gt;"","x",0)</f>
        <v>0</v>
      </c>
      <c r="AJ20" s="62">
        <f>IF(Kalender!D28&lt;&gt;"","x",0)</f>
        <v>0</v>
      </c>
      <c r="AK20" s="62">
        <f>Kalender!E28</f>
        <v>0</v>
      </c>
      <c r="AL20" s="30">
        <f>IF(E20="1",0,IF(WEEKDAY(AH20)=2,Kalender!$T$4,IF(WEEKDAY(AH20)=3,Kalender!$T$5,IF(WEEKDAY(AH20)=4,Kalender!$T$6,IF(WEEKDAY(AH20)=5,Kalender!$T$7,IF(WEEKDAY(AH20)=6,Kalender!$T$8,0))))))</f>
        <v>30</v>
      </c>
      <c r="AM20" s="30">
        <f t="shared" si="6"/>
        <v>480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480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7"/>
        <v/>
      </c>
      <c r="AS20" t="str">
        <f t="shared" si="8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37"/>
        <v>0</v>
      </c>
      <c r="BA20" t="str">
        <f t="shared" si="20"/>
        <v/>
      </c>
      <c r="BB20" s="12">
        <f t="shared" si="15"/>
        <v>0</v>
      </c>
      <c r="BC20" s="12">
        <f t="shared" si="16"/>
        <v>0</v>
      </c>
      <c r="BD20" s="12">
        <f t="shared" si="17"/>
        <v>0</v>
      </c>
      <c r="BE20">
        <f t="shared" si="21"/>
        <v>0</v>
      </c>
      <c r="BG20" t="str">
        <f t="shared" si="22"/>
        <v/>
      </c>
      <c r="BH20" t="str">
        <f t="shared" si="23"/>
        <v/>
      </c>
      <c r="BI20" t="str">
        <f t="shared" si="24"/>
        <v/>
      </c>
      <c r="BJ20" t="str">
        <f t="shared" si="25"/>
        <v/>
      </c>
      <c r="BK20" t="str">
        <f t="shared" si="26"/>
        <v/>
      </c>
      <c r="BL20" t="str">
        <f t="shared" si="27"/>
        <v/>
      </c>
      <c r="BM20" t="str">
        <f t="shared" si="28"/>
        <v/>
      </c>
      <c r="BN20" t="str">
        <f t="shared" si="29"/>
        <v/>
      </c>
      <c r="BO20" t="str">
        <f t="shared" si="30"/>
        <v/>
      </c>
      <c r="BP20" t="str">
        <f t="shared" si="31"/>
        <v/>
      </c>
      <c r="BQ20" t="str">
        <f t="shared" si="32"/>
        <v/>
      </c>
      <c r="BR20" t="str">
        <f t="shared" si="33"/>
        <v/>
      </c>
      <c r="BS20" t="str">
        <f t="shared" si="34"/>
        <v/>
      </c>
      <c r="BT20" t="str">
        <f t="shared" si="35"/>
        <v/>
      </c>
      <c r="BU20" t="str">
        <f t="shared" si="36"/>
        <v/>
      </c>
    </row>
    <row r="21" spans="2:73" ht="12" customHeight="1" x14ac:dyDescent="0.2">
      <c r="B21" s="90">
        <v>18</v>
      </c>
      <c r="C21" s="91" t="str">
        <f t="shared" si="38"/>
        <v>Torsdag</v>
      </c>
      <c r="D21" s="92" t="str">
        <f t="shared" si="1"/>
        <v/>
      </c>
      <c r="E21" s="219" t="str">
        <f t="shared" si="18"/>
        <v/>
      </c>
      <c r="F21" s="97"/>
      <c r="G21" s="93"/>
      <c r="H21" s="136"/>
      <c r="I21" s="131"/>
      <c r="J21" s="162" t="str">
        <f t="shared" si="2"/>
        <v/>
      </c>
      <c r="K21" s="166"/>
      <c r="L21" s="167"/>
      <c r="M21" s="100" t="str">
        <f t="shared" si="3"/>
        <v/>
      </c>
      <c r="N21" s="83" t="str">
        <f t="shared" si="4"/>
        <v/>
      </c>
      <c r="O21" s="176"/>
      <c r="P21" s="108"/>
      <c r="Q21" s="181"/>
      <c r="R21" s="196"/>
      <c r="S21" s="197"/>
      <c r="T21" s="198"/>
      <c r="U21" s="100" t="str">
        <f t="shared" si="19"/>
        <v/>
      </c>
      <c r="V21" s="83" t="str">
        <f t="shared" si="5"/>
        <v/>
      </c>
      <c r="W21" s="11"/>
      <c r="X21" s="11"/>
      <c r="Y21" s="11"/>
      <c r="Z21" s="94"/>
      <c r="AH21" s="15">
        <f>Kalender!BJ29</f>
        <v>45309</v>
      </c>
      <c r="AI21" s="62">
        <f>IF(Kalender!C29&lt;&gt;"","x",0)</f>
        <v>0</v>
      </c>
      <c r="AJ21" s="62">
        <f>IF(Kalender!D29&lt;&gt;"","x",0)</f>
        <v>0</v>
      </c>
      <c r="AK21" s="62">
        <f>Kalender!E29</f>
        <v>0</v>
      </c>
      <c r="AL21" s="30">
        <f>IF(E21="1",0,IF(WEEKDAY(AH21)=2,Kalender!$T$4,IF(WEEKDAY(AH21)=3,Kalender!$T$5,IF(WEEKDAY(AH21)=4,Kalender!$T$6,IF(WEEKDAY(AH21)=5,Kalender!$T$7,IF(WEEKDAY(AH21)=6,Kalender!$T$8,0))))))</f>
        <v>30</v>
      </c>
      <c r="AM21" s="30">
        <f t="shared" si="6"/>
        <v>480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480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7"/>
        <v/>
      </c>
      <c r="AS21" t="str">
        <f t="shared" si="8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37"/>
        <v>0</v>
      </c>
      <c r="BA21" t="str">
        <f t="shared" si="20"/>
        <v/>
      </c>
      <c r="BB21" s="12">
        <f t="shared" si="15"/>
        <v>0</v>
      </c>
      <c r="BC21" s="12">
        <f t="shared" si="16"/>
        <v>0</v>
      </c>
      <c r="BD21" s="12">
        <f t="shared" si="17"/>
        <v>0</v>
      </c>
      <c r="BE21">
        <f t="shared" si="21"/>
        <v>0</v>
      </c>
      <c r="BG21" t="str">
        <f t="shared" si="22"/>
        <v/>
      </c>
      <c r="BH21" t="str">
        <f t="shared" si="23"/>
        <v/>
      </c>
      <c r="BI21" t="str">
        <f t="shared" si="24"/>
        <v/>
      </c>
      <c r="BJ21" t="str">
        <f t="shared" si="25"/>
        <v/>
      </c>
      <c r="BK21" t="str">
        <f t="shared" si="26"/>
        <v/>
      </c>
      <c r="BL21" t="str">
        <f t="shared" si="27"/>
        <v/>
      </c>
      <c r="BM21" t="str">
        <f t="shared" si="28"/>
        <v/>
      </c>
      <c r="BN21" t="str">
        <f t="shared" si="29"/>
        <v/>
      </c>
      <c r="BO21" t="str">
        <f t="shared" si="30"/>
        <v/>
      </c>
      <c r="BP21" t="str">
        <f t="shared" si="31"/>
        <v/>
      </c>
      <c r="BQ21" t="str">
        <f t="shared" si="32"/>
        <v/>
      </c>
      <c r="BR21" t="str">
        <f t="shared" si="33"/>
        <v/>
      </c>
      <c r="BS21" t="str">
        <f t="shared" si="34"/>
        <v/>
      </c>
      <c r="BT21" t="str">
        <f t="shared" si="35"/>
        <v/>
      </c>
      <c r="BU21" t="str">
        <f t="shared" si="36"/>
        <v/>
      </c>
    </row>
    <row r="22" spans="2:73" ht="12" customHeight="1" x14ac:dyDescent="0.2">
      <c r="B22" s="90">
        <v>19</v>
      </c>
      <c r="C22" s="91" t="str">
        <f t="shared" si="38"/>
        <v>Fredag</v>
      </c>
      <c r="D22" s="92" t="str">
        <f t="shared" si="1"/>
        <v/>
      </c>
      <c r="E22" s="219" t="str">
        <f t="shared" si="18"/>
        <v/>
      </c>
      <c r="F22" s="97"/>
      <c r="G22" s="93"/>
      <c r="H22" s="136"/>
      <c r="I22" s="131"/>
      <c r="J22" s="162" t="str">
        <f t="shared" si="2"/>
        <v/>
      </c>
      <c r="K22" s="166"/>
      <c r="L22" s="167"/>
      <c r="M22" s="100" t="str">
        <f t="shared" si="3"/>
        <v/>
      </c>
      <c r="N22" s="83" t="str">
        <f t="shared" si="4"/>
        <v/>
      </c>
      <c r="O22" s="176"/>
      <c r="P22" s="108"/>
      <c r="Q22" s="181"/>
      <c r="R22" s="196"/>
      <c r="S22" s="197"/>
      <c r="T22" s="198"/>
      <c r="U22" s="100" t="str">
        <f t="shared" si="19"/>
        <v/>
      </c>
      <c r="V22" s="83" t="str">
        <f t="shared" si="5"/>
        <v/>
      </c>
      <c r="W22" s="11"/>
      <c r="X22" s="11"/>
      <c r="Y22" s="11"/>
      <c r="Z22" s="94"/>
      <c r="AA22" s="63"/>
      <c r="AB22" s="63"/>
      <c r="AF22" s="63"/>
      <c r="AG22" s="16"/>
      <c r="AH22" s="15">
        <f>Kalender!BJ30</f>
        <v>45310</v>
      </c>
      <c r="AI22" s="62">
        <f>IF(Kalender!C30&lt;&gt;"","x",0)</f>
        <v>0</v>
      </c>
      <c r="AJ22" s="62">
        <f>IF(Kalender!D30&lt;&gt;"","x",0)</f>
        <v>0</v>
      </c>
      <c r="AK22" s="62">
        <f>Kalender!E30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6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7"/>
        <v/>
      </c>
      <c r="AS22" t="str">
        <f t="shared" si="8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37"/>
        <v>0</v>
      </c>
      <c r="BA22" t="str">
        <f t="shared" si="20"/>
        <v/>
      </c>
      <c r="BB22" s="12">
        <f t="shared" si="15"/>
        <v>0</v>
      </c>
      <c r="BC22" s="12">
        <f t="shared" si="16"/>
        <v>0</v>
      </c>
      <c r="BD22" s="12">
        <f t="shared" si="17"/>
        <v>0</v>
      </c>
      <c r="BE22">
        <f t="shared" si="21"/>
        <v>0</v>
      </c>
      <c r="BG22" t="str">
        <f t="shared" si="22"/>
        <v/>
      </c>
      <c r="BH22" t="str">
        <f t="shared" si="23"/>
        <v/>
      </c>
      <c r="BI22" t="str">
        <f t="shared" si="24"/>
        <v/>
      </c>
      <c r="BJ22" t="str">
        <f t="shared" si="25"/>
        <v/>
      </c>
      <c r="BK22" t="str">
        <f t="shared" si="26"/>
        <v/>
      </c>
      <c r="BL22" t="str">
        <f t="shared" si="27"/>
        <v/>
      </c>
      <c r="BM22" t="str">
        <f t="shared" si="28"/>
        <v/>
      </c>
      <c r="BN22" t="str">
        <f t="shared" si="29"/>
        <v/>
      </c>
      <c r="BO22" t="str">
        <f t="shared" si="30"/>
        <v/>
      </c>
      <c r="BP22" t="str">
        <f t="shared" si="31"/>
        <v/>
      </c>
      <c r="BQ22" t="str">
        <f t="shared" si="32"/>
        <v/>
      </c>
      <c r="BR22" t="str">
        <f t="shared" si="33"/>
        <v/>
      </c>
      <c r="BS22" t="str">
        <f t="shared" si="34"/>
        <v/>
      </c>
      <c r="BT22" t="str">
        <f t="shared" si="35"/>
        <v/>
      </c>
      <c r="BU22" t="str">
        <f t="shared" si="36"/>
        <v/>
      </c>
    </row>
    <row r="23" spans="2:73" ht="12" customHeight="1" x14ac:dyDescent="0.2">
      <c r="B23" s="90">
        <v>20</v>
      </c>
      <c r="C23" s="91" t="str">
        <f t="shared" si="38"/>
        <v>Lördag</v>
      </c>
      <c r="D23" s="92" t="str">
        <f t="shared" si="1"/>
        <v/>
      </c>
      <c r="E23" s="219" t="str">
        <f t="shared" si="18"/>
        <v>lö</v>
      </c>
      <c r="F23" s="97"/>
      <c r="G23" s="93"/>
      <c r="H23" s="136"/>
      <c r="I23" s="131"/>
      <c r="J23" s="162" t="str">
        <f t="shared" si="2"/>
        <v/>
      </c>
      <c r="K23" s="166"/>
      <c r="L23" s="167"/>
      <c r="M23" s="100" t="str">
        <f t="shared" si="3"/>
        <v/>
      </c>
      <c r="N23" s="83" t="str">
        <f t="shared" si="4"/>
        <v/>
      </c>
      <c r="O23" s="176"/>
      <c r="P23" s="108"/>
      <c r="Q23" s="181"/>
      <c r="R23" s="196"/>
      <c r="S23" s="197"/>
      <c r="T23" s="198"/>
      <c r="U23" s="100" t="str">
        <f t="shared" si="19"/>
        <v/>
      </c>
      <c r="V23" s="83" t="str">
        <f t="shared" si="5"/>
        <v/>
      </c>
      <c r="W23" s="11"/>
      <c r="X23" s="11"/>
      <c r="Y23" s="11"/>
      <c r="Z23" s="94"/>
      <c r="AA23" s="63"/>
      <c r="AB23" s="63"/>
      <c r="AF23" s="63"/>
      <c r="AG23" s="16"/>
      <c r="AH23" s="15">
        <f>Kalender!BJ31</f>
        <v>45311</v>
      </c>
      <c r="AI23" s="62">
        <f>IF(Kalender!C31&lt;&gt;"","x",0)</f>
        <v>0</v>
      </c>
      <c r="AJ23" s="62">
        <f>IF(Kalender!D31&lt;&gt;"","x",0)</f>
        <v>0</v>
      </c>
      <c r="AK23" s="62">
        <f>Kalender!E31</f>
        <v>0</v>
      </c>
      <c r="AL23" s="30">
        <f>IF(E23="1",0,IF(WEEKDAY(AH23)=2,Kalender!$T$4,IF(WEEKDAY(AH23)=3,Kalender!$T$5,IF(WEEKDAY(AH23)=4,Kalender!$T$6,IF(WEEKDAY(AH23)=5,Kalender!$T$7,IF(WEEKDAY(AH23)=6,Kalender!$T$8,0))))))</f>
        <v>0</v>
      </c>
      <c r="AM23" s="30">
        <f t="shared" si="6"/>
        <v>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7"/>
        <v/>
      </c>
      <c r="AS23" t="str">
        <f t="shared" si="8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37"/>
        <v>0</v>
      </c>
      <c r="BA23" t="str">
        <f t="shared" si="20"/>
        <v/>
      </c>
      <c r="BB23" s="12">
        <f t="shared" si="15"/>
        <v>0</v>
      </c>
      <c r="BC23" s="12">
        <f t="shared" si="16"/>
        <v>0</v>
      </c>
      <c r="BD23" s="12">
        <f t="shared" si="17"/>
        <v>0</v>
      </c>
      <c r="BE23">
        <f t="shared" si="21"/>
        <v>0</v>
      </c>
      <c r="BG23" t="str">
        <f t="shared" si="22"/>
        <v/>
      </c>
      <c r="BH23" t="str">
        <f t="shared" si="23"/>
        <v/>
      </c>
      <c r="BI23" t="str">
        <f t="shared" si="24"/>
        <v/>
      </c>
      <c r="BJ23" t="str">
        <f t="shared" si="25"/>
        <v/>
      </c>
      <c r="BK23" t="str">
        <f t="shared" si="26"/>
        <v/>
      </c>
      <c r="BL23" t="str">
        <f t="shared" si="27"/>
        <v/>
      </c>
      <c r="BM23" t="str">
        <f t="shared" si="28"/>
        <v/>
      </c>
      <c r="BN23" t="str">
        <f t="shared" si="29"/>
        <v/>
      </c>
      <c r="BO23" t="str">
        <f t="shared" si="30"/>
        <v/>
      </c>
      <c r="BP23" t="str">
        <f t="shared" si="31"/>
        <v/>
      </c>
      <c r="BQ23" t="str">
        <f t="shared" si="32"/>
        <v/>
      </c>
      <c r="BR23" t="str">
        <f t="shared" si="33"/>
        <v/>
      </c>
      <c r="BS23" t="str">
        <f t="shared" si="34"/>
        <v/>
      </c>
      <c r="BT23" t="str">
        <f t="shared" si="35"/>
        <v/>
      </c>
      <c r="BU23" t="str">
        <f t="shared" si="36"/>
        <v/>
      </c>
    </row>
    <row r="24" spans="2:73" ht="12" customHeight="1" x14ac:dyDescent="0.2">
      <c r="B24" s="72">
        <v>21</v>
      </c>
      <c r="C24" s="4" t="str">
        <f t="shared" si="38"/>
        <v>Söndag</v>
      </c>
      <c r="D24" s="71" t="str">
        <f t="shared" si="1"/>
        <v>n</v>
      </c>
      <c r="E24" s="219" t="str">
        <f t="shared" si="18"/>
        <v>sö</v>
      </c>
      <c r="F24" s="98"/>
      <c r="G24" s="67"/>
      <c r="H24" s="137"/>
      <c r="I24" s="132"/>
      <c r="J24" s="162" t="str">
        <f t="shared" si="2"/>
        <v/>
      </c>
      <c r="K24" s="166"/>
      <c r="L24" s="167"/>
      <c r="M24" s="100" t="str">
        <f t="shared" si="3"/>
        <v/>
      </c>
      <c r="N24" s="83" t="str">
        <f t="shared" si="4"/>
        <v/>
      </c>
      <c r="O24" s="177"/>
      <c r="P24" s="109"/>
      <c r="Q24" s="181"/>
      <c r="R24" s="196"/>
      <c r="S24" s="197"/>
      <c r="T24" s="198"/>
      <c r="U24" s="100" t="str">
        <f t="shared" si="19"/>
        <v/>
      </c>
      <c r="V24" s="83" t="str">
        <f t="shared" si="5"/>
        <v/>
      </c>
      <c r="W24" s="11"/>
      <c r="X24" s="11"/>
      <c r="Y24" s="11"/>
      <c r="Z24" s="73"/>
      <c r="AH24" s="15">
        <f>Kalender!BJ32</f>
        <v>45312</v>
      </c>
      <c r="AI24" s="62">
        <f>IF(Kalender!C32&lt;&gt;"","x",0)</f>
        <v>0</v>
      </c>
      <c r="AJ24" s="62">
        <f>IF(Kalender!D32&lt;&gt;"","x",0)</f>
        <v>0</v>
      </c>
      <c r="AK24" s="62">
        <f>Kalender!E32</f>
        <v>0</v>
      </c>
      <c r="AL24" s="30">
        <f>IF(E24="1",0,IF(WEEKDAY(AH24)=2,Kalender!$T$4,IF(WEEKDAY(AH24)=3,Kalender!$T$5,IF(WEEKDAY(AH24)=4,Kalender!$T$6,IF(WEEKDAY(AH24)=5,Kalender!$T$7,IF(WEEKDAY(AH24)=6,Kalender!$T$8,0))))))</f>
        <v>0</v>
      </c>
      <c r="AM24" s="30">
        <f t="shared" si="6"/>
        <v>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7"/>
        <v/>
      </c>
      <c r="AS24" t="str">
        <f t="shared" si="8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37"/>
        <v>0</v>
      </c>
      <c r="BA24" t="str">
        <f t="shared" si="20"/>
        <v/>
      </c>
      <c r="BB24" s="12">
        <f t="shared" si="15"/>
        <v>0</v>
      </c>
      <c r="BC24" s="12">
        <f t="shared" si="16"/>
        <v>0</v>
      </c>
      <c r="BD24" s="12">
        <f t="shared" si="17"/>
        <v>0</v>
      </c>
      <c r="BE24">
        <f t="shared" si="21"/>
        <v>0</v>
      </c>
      <c r="BG24" t="str">
        <f t="shared" si="22"/>
        <v/>
      </c>
      <c r="BH24" t="str">
        <f t="shared" si="23"/>
        <v/>
      </c>
      <c r="BI24" t="str">
        <f t="shared" si="24"/>
        <v/>
      </c>
      <c r="BJ24" t="str">
        <f t="shared" si="25"/>
        <v/>
      </c>
      <c r="BK24" t="str">
        <f t="shared" si="26"/>
        <v/>
      </c>
      <c r="BL24" t="str">
        <f t="shared" si="27"/>
        <v/>
      </c>
      <c r="BM24" t="str">
        <f t="shared" si="28"/>
        <v/>
      </c>
      <c r="BN24" t="str">
        <f t="shared" si="29"/>
        <v/>
      </c>
      <c r="BO24" t="str">
        <f t="shared" si="30"/>
        <v/>
      </c>
      <c r="BP24" t="str">
        <f t="shared" si="31"/>
        <v/>
      </c>
      <c r="BQ24" t="str">
        <f t="shared" si="32"/>
        <v/>
      </c>
      <c r="BR24" t="str">
        <f t="shared" si="33"/>
        <v/>
      </c>
      <c r="BS24" t="str">
        <f t="shared" si="34"/>
        <v/>
      </c>
      <c r="BT24" t="str">
        <f t="shared" si="35"/>
        <v/>
      </c>
      <c r="BU24" t="str">
        <f t="shared" si="36"/>
        <v/>
      </c>
    </row>
    <row r="25" spans="2:73" ht="12" customHeight="1" x14ac:dyDescent="0.2">
      <c r="B25" s="90">
        <v>22</v>
      </c>
      <c r="C25" s="91" t="str">
        <f t="shared" si="38"/>
        <v>Måndag</v>
      </c>
      <c r="D25" s="92" t="str">
        <f t="shared" si="1"/>
        <v/>
      </c>
      <c r="E25" s="219" t="str">
        <f t="shared" si="18"/>
        <v/>
      </c>
      <c r="F25" s="97"/>
      <c r="G25" s="93"/>
      <c r="H25" s="136"/>
      <c r="I25" s="131"/>
      <c r="J25" s="162" t="str">
        <f t="shared" si="2"/>
        <v/>
      </c>
      <c r="K25" s="166"/>
      <c r="L25" s="167"/>
      <c r="M25" s="100" t="str">
        <f t="shared" si="3"/>
        <v/>
      </c>
      <c r="N25" s="83" t="str">
        <f t="shared" si="4"/>
        <v/>
      </c>
      <c r="O25" s="176"/>
      <c r="P25" s="108"/>
      <c r="Q25" s="181"/>
      <c r="R25" s="196"/>
      <c r="S25" s="197"/>
      <c r="T25" s="198"/>
      <c r="U25" s="100" t="str">
        <f t="shared" si="19"/>
        <v/>
      </c>
      <c r="V25" s="83" t="str">
        <f t="shared" si="5"/>
        <v/>
      </c>
      <c r="W25" s="11"/>
      <c r="X25" s="11"/>
      <c r="Y25" s="11"/>
      <c r="Z25" s="94"/>
      <c r="AC25" s="66"/>
      <c r="AH25" s="15">
        <f>Kalender!BJ33</f>
        <v>45313</v>
      </c>
      <c r="AI25" s="62">
        <f>IF(Kalender!C33&lt;&gt;"","x",0)</f>
        <v>0</v>
      </c>
      <c r="AJ25" s="62">
        <f>IF(Kalender!D33&lt;&gt;"","x",0)</f>
        <v>0</v>
      </c>
      <c r="AK25" s="62">
        <f>Kalender!E33</f>
        <v>0</v>
      </c>
      <c r="AL25" s="30">
        <f>IF(E25="1",0,IF(WEEKDAY(AH25)=2,Kalender!$T$4,IF(WEEKDAY(AH25)=3,Kalender!$T$5,IF(WEEKDAY(AH25)=4,Kalender!$T$6,IF(WEEKDAY(AH25)=5,Kalender!$T$7,IF(WEEKDAY(AH25)=6,Kalender!$T$8,0))))))</f>
        <v>30</v>
      </c>
      <c r="AM25" s="30">
        <f t="shared" si="6"/>
        <v>480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480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7"/>
        <v/>
      </c>
      <c r="AS25" t="str">
        <f t="shared" si="8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37"/>
        <v>0</v>
      </c>
      <c r="BA25" t="str">
        <f t="shared" si="20"/>
        <v/>
      </c>
      <c r="BB25" s="12">
        <f t="shared" si="15"/>
        <v>0</v>
      </c>
      <c r="BC25" s="12">
        <f t="shared" si="16"/>
        <v>0</v>
      </c>
      <c r="BD25" s="12">
        <f t="shared" si="17"/>
        <v>0</v>
      </c>
      <c r="BE25">
        <f t="shared" si="21"/>
        <v>0</v>
      </c>
      <c r="BG25" t="str">
        <f t="shared" si="22"/>
        <v/>
      </c>
      <c r="BH25" t="str">
        <f t="shared" si="23"/>
        <v/>
      </c>
      <c r="BI25" t="str">
        <f t="shared" si="24"/>
        <v/>
      </c>
      <c r="BJ25" t="str">
        <f t="shared" si="25"/>
        <v/>
      </c>
      <c r="BK25" t="str">
        <f t="shared" si="26"/>
        <v/>
      </c>
      <c r="BL25" t="str">
        <f t="shared" si="27"/>
        <v/>
      </c>
      <c r="BM25" t="str">
        <f t="shared" si="28"/>
        <v/>
      </c>
      <c r="BN25" t="str">
        <f t="shared" si="29"/>
        <v/>
      </c>
      <c r="BO25" t="str">
        <f t="shared" si="30"/>
        <v/>
      </c>
      <c r="BP25" t="str">
        <f t="shared" si="31"/>
        <v/>
      </c>
      <c r="BQ25" t="str">
        <f t="shared" si="32"/>
        <v/>
      </c>
      <c r="BR25" t="str">
        <f t="shared" si="33"/>
        <v/>
      </c>
      <c r="BS25" t="str">
        <f t="shared" si="34"/>
        <v/>
      </c>
      <c r="BT25" t="str">
        <f t="shared" si="35"/>
        <v/>
      </c>
      <c r="BU25" t="str">
        <f t="shared" si="36"/>
        <v/>
      </c>
    </row>
    <row r="26" spans="2:73" ht="12" customHeight="1" x14ac:dyDescent="0.2">
      <c r="B26" s="72">
        <v>23</v>
      </c>
      <c r="C26" s="4" t="str">
        <f t="shared" si="38"/>
        <v>Tisdag</v>
      </c>
      <c r="D26" s="71" t="str">
        <f t="shared" si="1"/>
        <v/>
      </c>
      <c r="E26" s="219" t="str">
        <f t="shared" si="18"/>
        <v/>
      </c>
      <c r="F26" s="98"/>
      <c r="G26" s="67"/>
      <c r="H26" s="137"/>
      <c r="I26" s="132"/>
      <c r="J26" s="162" t="str">
        <f t="shared" si="2"/>
        <v/>
      </c>
      <c r="K26" s="166"/>
      <c r="L26" s="167"/>
      <c r="M26" s="100" t="str">
        <f t="shared" si="3"/>
        <v/>
      </c>
      <c r="N26" s="83" t="str">
        <f t="shared" si="4"/>
        <v/>
      </c>
      <c r="O26" s="177"/>
      <c r="P26" s="109"/>
      <c r="Q26" s="181"/>
      <c r="R26" s="196"/>
      <c r="S26" s="197"/>
      <c r="T26" s="198"/>
      <c r="U26" s="100" t="str">
        <f t="shared" si="19"/>
        <v/>
      </c>
      <c r="V26" s="83" t="str">
        <f t="shared" si="5"/>
        <v/>
      </c>
      <c r="W26" s="11"/>
      <c r="X26" s="11"/>
      <c r="Y26" s="11"/>
      <c r="Z26" s="73"/>
      <c r="AH26" s="15">
        <f>Kalender!BJ34</f>
        <v>45314</v>
      </c>
      <c r="AI26" s="62">
        <f>IF(Kalender!C34&lt;&gt;"","x",0)</f>
        <v>0</v>
      </c>
      <c r="AJ26" s="62">
        <f>IF(Kalender!D34&lt;&gt;"","x",0)</f>
        <v>0</v>
      </c>
      <c r="AK26" s="62">
        <f>Kalender!E34</f>
        <v>0</v>
      </c>
      <c r="AL26" s="30">
        <f>IF(E26="1",0,IF(WEEKDAY(AH26)=2,Kalender!$T$4,IF(WEEKDAY(AH26)=3,Kalender!$T$5,IF(WEEKDAY(AH26)=4,Kalender!$T$6,IF(WEEKDAY(AH26)=5,Kalender!$T$7,IF(WEEKDAY(AH26)=6,Kalender!$T$8,0))))))</f>
        <v>30</v>
      </c>
      <c r="AM26" s="30">
        <f t="shared" si="6"/>
        <v>480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480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7"/>
        <v/>
      </c>
      <c r="AS26" t="str">
        <f t="shared" si="8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37"/>
        <v>0</v>
      </c>
      <c r="BA26" t="str">
        <f t="shared" si="20"/>
        <v/>
      </c>
      <c r="BB26" s="12">
        <f t="shared" si="15"/>
        <v>0</v>
      </c>
      <c r="BC26" s="12">
        <f t="shared" si="16"/>
        <v>0</v>
      </c>
      <c r="BD26" s="12">
        <f t="shared" si="17"/>
        <v>0</v>
      </c>
      <c r="BE26">
        <f t="shared" si="21"/>
        <v>0</v>
      </c>
      <c r="BG26" t="str">
        <f t="shared" si="22"/>
        <v/>
      </c>
      <c r="BH26" t="str">
        <f t="shared" si="23"/>
        <v/>
      </c>
      <c r="BI26" t="str">
        <f t="shared" si="24"/>
        <v/>
      </c>
      <c r="BJ26" t="str">
        <f t="shared" si="25"/>
        <v/>
      </c>
      <c r="BK26" t="str">
        <f t="shared" si="26"/>
        <v/>
      </c>
      <c r="BL26" t="str">
        <f t="shared" si="27"/>
        <v/>
      </c>
      <c r="BM26" t="str">
        <f t="shared" si="28"/>
        <v/>
      </c>
      <c r="BN26" t="str">
        <f t="shared" si="29"/>
        <v/>
      </c>
      <c r="BO26" t="str">
        <f t="shared" si="30"/>
        <v/>
      </c>
      <c r="BP26" t="str">
        <f t="shared" si="31"/>
        <v/>
      </c>
      <c r="BQ26" t="str">
        <f t="shared" si="32"/>
        <v/>
      </c>
      <c r="BR26" t="str">
        <f t="shared" si="33"/>
        <v/>
      </c>
      <c r="BS26" t="str">
        <f t="shared" si="34"/>
        <v/>
      </c>
      <c r="BT26" t="str">
        <f t="shared" si="35"/>
        <v/>
      </c>
      <c r="BU26" t="str">
        <f t="shared" si="36"/>
        <v/>
      </c>
    </row>
    <row r="27" spans="2:73" ht="12" customHeight="1" x14ac:dyDescent="0.2">
      <c r="B27" s="90">
        <v>24</v>
      </c>
      <c r="C27" s="91" t="str">
        <f t="shared" si="38"/>
        <v>Onsdag</v>
      </c>
      <c r="D27" s="92" t="str">
        <f t="shared" si="1"/>
        <v/>
      </c>
      <c r="E27" s="219" t="str">
        <f t="shared" si="18"/>
        <v/>
      </c>
      <c r="F27" s="97"/>
      <c r="G27" s="93"/>
      <c r="H27" s="136"/>
      <c r="I27" s="131"/>
      <c r="J27" s="162" t="str">
        <f t="shared" si="2"/>
        <v/>
      </c>
      <c r="K27" s="166"/>
      <c r="L27" s="167"/>
      <c r="M27" s="100" t="str">
        <f t="shared" si="3"/>
        <v/>
      </c>
      <c r="N27" s="83" t="str">
        <f t="shared" si="4"/>
        <v/>
      </c>
      <c r="O27" s="176"/>
      <c r="P27" s="108"/>
      <c r="Q27" s="181"/>
      <c r="R27" s="196"/>
      <c r="S27" s="197"/>
      <c r="T27" s="198"/>
      <c r="U27" s="100" t="str">
        <f t="shared" si="19"/>
        <v/>
      </c>
      <c r="V27" s="83" t="str">
        <f t="shared" si="5"/>
        <v/>
      </c>
      <c r="W27" s="11"/>
      <c r="X27" s="11"/>
      <c r="Y27" s="11"/>
      <c r="Z27" s="94"/>
      <c r="AC27" s="66"/>
      <c r="AH27" s="15">
        <f>Kalender!BJ35</f>
        <v>45315</v>
      </c>
      <c r="AI27" s="62">
        <f>IF(Kalender!C35&lt;&gt;"","x",0)</f>
        <v>0</v>
      </c>
      <c r="AJ27" s="62">
        <f>IF(Kalender!D35&lt;&gt;"","x",0)</f>
        <v>0</v>
      </c>
      <c r="AK27" s="62">
        <f>Kalender!E35</f>
        <v>0</v>
      </c>
      <c r="AL27" s="30">
        <f>IF(E27="1",0,IF(WEEKDAY(AH27)=2,Kalender!$T$4,IF(WEEKDAY(AH27)=3,Kalender!$T$5,IF(WEEKDAY(AH27)=4,Kalender!$T$6,IF(WEEKDAY(AH27)=5,Kalender!$T$7,IF(WEEKDAY(AH27)=6,Kalender!$T$8,0))))))</f>
        <v>30</v>
      </c>
      <c r="AM27" s="30">
        <f t="shared" si="6"/>
        <v>480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480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7"/>
        <v/>
      </c>
      <c r="AS27" t="str">
        <f t="shared" si="8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37"/>
        <v>0</v>
      </c>
      <c r="BA27" t="str">
        <f t="shared" si="20"/>
        <v/>
      </c>
      <c r="BB27" s="12">
        <f t="shared" si="15"/>
        <v>0</v>
      </c>
      <c r="BC27" s="12">
        <f t="shared" si="16"/>
        <v>0</v>
      </c>
      <c r="BD27" s="12">
        <f t="shared" si="17"/>
        <v>0</v>
      </c>
      <c r="BE27">
        <f t="shared" si="21"/>
        <v>0</v>
      </c>
      <c r="BG27" t="str">
        <f t="shared" si="22"/>
        <v/>
      </c>
      <c r="BH27" t="str">
        <f t="shared" si="23"/>
        <v/>
      </c>
      <c r="BI27" t="str">
        <f t="shared" si="24"/>
        <v/>
      </c>
      <c r="BJ27" t="str">
        <f t="shared" si="25"/>
        <v/>
      </c>
      <c r="BK27" t="str">
        <f t="shared" si="26"/>
        <v/>
      </c>
      <c r="BL27" t="str">
        <f t="shared" si="27"/>
        <v/>
      </c>
      <c r="BM27" t="str">
        <f t="shared" si="28"/>
        <v/>
      </c>
      <c r="BN27" t="str">
        <f t="shared" si="29"/>
        <v/>
      </c>
      <c r="BO27" t="str">
        <f t="shared" si="30"/>
        <v/>
      </c>
      <c r="BP27" t="str">
        <f t="shared" si="31"/>
        <v/>
      </c>
      <c r="BQ27" t="str">
        <f t="shared" si="32"/>
        <v/>
      </c>
      <c r="BR27" t="str">
        <f t="shared" si="33"/>
        <v/>
      </c>
      <c r="BS27" t="str">
        <f t="shared" si="34"/>
        <v/>
      </c>
      <c r="BT27" t="str">
        <f t="shared" si="35"/>
        <v/>
      </c>
      <c r="BU27" t="str">
        <f t="shared" si="36"/>
        <v/>
      </c>
    </row>
    <row r="28" spans="2:73" ht="12" customHeight="1" x14ac:dyDescent="0.2">
      <c r="B28" s="72">
        <v>25</v>
      </c>
      <c r="C28" s="4" t="str">
        <f t="shared" si="38"/>
        <v>Torsdag</v>
      </c>
      <c r="D28" s="71" t="str">
        <f t="shared" si="1"/>
        <v/>
      </c>
      <c r="E28" s="219" t="str">
        <f t="shared" si="18"/>
        <v/>
      </c>
      <c r="F28" s="98"/>
      <c r="G28" s="67"/>
      <c r="H28" s="137"/>
      <c r="I28" s="132"/>
      <c r="J28" s="162" t="str">
        <f t="shared" si="2"/>
        <v/>
      </c>
      <c r="K28" s="166"/>
      <c r="L28" s="167"/>
      <c r="M28" s="100" t="str">
        <f t="shared" si="3"/>
        <v/>
      </c>
      <c r="N28" s="83" t="str">
        <f t="shared" si="4"/>
        <v/>
      </c>
      <c r="O28" s="177"/>
      <c r="P28" s="109"/>
      <c r="Q28" s="181"/>
      <c r="R28" s="196"/>
      <c r="S28" s="197"/>
      <c r="T28" s="198"/>
      <c r="U28" s="100" t="str">
        <f t="shared" si="19"/>
        <v/>
      </c>
      <c r="V28" s="83" t="str">
        <f t="shared" si="5"/>
        <v/>
      </c>
      <c r="W28" s="11"/>
      <c r="X28" s="11"/>
      <c r="Y28" s="11"/>
      <c r="Z28" s="73"/>
      <c r="AC28" s="13"/>
      <c r="AD28" s="13"/>
      <c r="AH28" s="15">
        <f>Kalender!BJ36</f>
        <v>45316</v>
      </c>
      <c r="AI28" s="62">
        <f>IF(Kalender!C36&lt;&gt;"","x",0)</f>
        <v>0</v>
      </c>
      <c r="AJ28" s="62">
        <f>IF(Kalender!D36&lt;&gt;"","x",0)</f>
        <v>0</v>
      </c>
      <c r="AK28" s="62">
        <f>Kalender!E36</f>
        <v>0</v>
      </c>
      <c r="AL28" s="30">
        <f>IF(E28="1",0,IF(WEEKDAY(AH28)=2,Kalender!$T$4,IF(WEEKDAY(AH28)=3,Kalender!$T$5,IF(WEEKDAY(AH28)=4,Kalender!$T$6,IF(WEEKDAY(AH28)=5,Kalender!$T$7,IF(WEEKDAY(AH28)=6,Kalender!$T$8,0))))))</f>
        <v>30</v>
      </c>
      <c r="AM28" s="30">
        <f t="shared" si="6"/>
        <v>480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480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7"/>
        <v/>
      </c>
      <c r="AS28" t="str">
        <f t="shared" si="8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37"/>
        <v>0</v>
      </c>
      <c r="BA28" t="str">
        <f t="shared" si="20"/>
        <v/>
      </c>
      <c r="BB28" s="12">
        <f t="shared" si="15"/>
        <v>0</v>
      </c>
      <c r="BC28" s="12">
        <f t="shared" si="16"/>
        <v>0</v>
      </c>
      <c r="BD28" s="12">
        <f t="shared" si="17"/>
        <v>0</v>
      </c>
      <c r="BE28">
        <f t="shared" si="21"/>
        <v>0</v>
      </c>
      <c r="BG28" t="str">
        <f t="shared" si="22"/>
        <v/>
      </c>
      <c r="BH28" t="str">
        <f t="shared" si="23"/>
        <v/>
      </c>
      <c r="BI28" t="str">
        <f t="shared" si="24"/>
        <v/>
      </c>
      <c r="BJ28" t="str">
        <f t="shared" si="25"/>
        <v/>
      </c>
      <c r="BK28" t="str">
        <f t="shared" si="26"/>
        <v/>
      </c>
      <c r="BL28" t="str">
        <f t="shared" si="27"/>
        <v/>
      </c>
      <c r="BM28" t="str">
        <f t="shared" si="28"/>
        <v/>
      </c>
      <c r="BN28" t="str">
        <f t="shared" si="29"/>
        <v/>
      </c>
      <c r="BO28" t="str">
        <f t="shared" si="30"/>
        <v/>
      </c>
      <c r="BP28" t="str">
        <f t="shared" si="31"/>
        <v/>
      </c>
      <c r="BQ28" t="str">
        <f t="shared" si="32"/>
        <v/>
      </c>
      <c r="BR28" t="str">
        <f t="shared" si="33"/>
        <v/>
      </c>
      <c r="BS28" t="str">
        <f t="shared" si="34"/>
        <v/>
      </c>
      <c r="BT28" t="str">
        <f t="shared" si="35"/>
        <v/>
      </c>
      <c r="BU28" t="str">
        <f t="shared" si="36"/>
        <v/>
      </c>
    </row>
    <row r="29" spans="2:73" ht="12" customHeight="1" x14ac:dyDescent="0.2">
      <c r="B29" s="90">
        <v>26</v>
      </c>
      <c r="C29" s="91" t="str">
        <f t="shared" si="38"/>
        <v>Fredag</v>
      </c>
      <c r="D29" s="92" t="str">
        <f t="shared" si="1"/>
        <v/>
      </c>
      <c r="E29" s="219" t="str">
        <f t="shared" si="18"/>
        <v/>
      </c>
      <c r="F29" s="97"/>
      <c r="G29" s="93"/>
      <c r="H29" s="136"/>
      <c r="I29" s="131"/>
      <c r="J29" s="162" t="str">
        <f t="shared" si="2"/>
        <v/>
      </c>
      <c r="K29" s="166"/>
      <c r="L29" s="167"/>
      <c r="M29" s="100" t="str">
        <f t="shared" si="3"/>
        <v/>
      </c>
      <c r="N29" s="83" t="str">
        <f t="shared" si="4"/>
        <v/>
      </c>
      <c r="O29" s="176"/>
      <c r="P29" s="108"/>
      <c r="Q29" s="181"/>
      <c r="R29" s="196"/>
      <c r="S29" s="197"/>
      <c r="T29" s="198"/>
      <c r="U29" s="100" t="str">
        <f t="shared" si="19"/>
        <v/>
      </c>
      <c r="V29" s="83" t="str">
        <f t="shared" si="5"/>
        <v/>
      </c>
      <c r="W29" s="11"/>
      <c r="X29" s="11"/>
      <c r="Y29" s="11"/>
      <c r="Z29" s="94"/>
      <c r="AC29" s="66"/>
      <c r="AH29" s="15">
        <f>Kalender!BJ37</f>
        <v>45317</v>
      </c>
      <c r="AI29" s="62">
        <f>IF(Kalender!C37&lt;&gt;"","x",0)</f>
        <v>0</v>
      </c>
      <c r="AJ29" s="62">
        <f>IF(Kalender!D37&lt;&gt;"","x",0)</f>
        <v>0</v>
      </c>
      <c r="AK29" s="62">
        <f>Kalender!E37</f>
        <v>0</v>
      </c>
      <c r="AL29" s="30">
        <f>IF(E29="1",0,IF(WEEKDAY(AH29)=2,Kalender!$T$4,IF(WEEKDAY(AH29)=3,Kalender!$T$5,IF(WEEKDAY(AH29)=4,Kalender!$T$6,IF(WEEKDAY(AH29)=5,Kalender!$T$7,IF(WEEKDAY(AH29)=6,Kalender!$T$8,0))))))</f>
        <v>30</v>
      </c>
      <c r="AM29" s="30">
        <f t="shared" si="6"/>
        <v>480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7"/>
        <v/>
      </c>
      <c r="AS29" t="str">
        <f t="shared" si="8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37"/>
        <v>0</v>
      </c>
      <c r="BA29" t="str">
        <f t="shared" si="20"/>
        <v/>
      </c>
      <c r="BB29" s="12">
        <f t="shared" si="15"/>
        <v>0</v>
      </c>
      <c r="BC29" s="12">
        <f t="shared" si="16"/>
        <v>0</v>
      </c>
      <c r="BD29" s="12">
        <f t="shared" si="17"/>
        <v>0</v>
      </c>
      <c r="BE29">
        <f t="shared" si="21"/>
        <v>0</v>
      </c>
      <c r="BG29" t="str">
        <f t="shared" si="22"/>
        <v/>
      </c>
      <c r="BH29" t="str">
        <f t="shared" si="23"/>
        <v/>
      </c>
      <c r="BI29" t="str">
        <f t="shared" si="24"/>
        <v/>
      </c>
      <c r="BJ29" t="str">
        <f t="shared" si="25"/>
        <v/>
      </c>
      <c r="BK29" t="str">
        <f t="shared" si="26"/>
        <v/>
      </c>
      <c r="BL29" t="str">
        <f t="shared" si="27"/>
        <v/>
      </c>
      <c r="BM29" t="str">
        <f t="shared" si="28"/>
        <v/>
      </c>
      <c r="BN29" t="str">
        <f t="shared" si="29"/>
        <v/>
      </c>
      <c r="BO29" t="str">
        <f t="shared" si="30"/>
        <v/>
      </c>
      <c r="BP29" t="str">
        <f t="shared" si="31"/>
        <v/>
      </c>
      <c r="BQ29" t="str">
        <f t="shared" si="32"/>
        <v/>
      </c>
      <c r="BR29" t="str">
        <f t="shared" si="33"/>
        <v/>
      </c>
      <c r="BS29" t="str">
        <f t="shared" si="34"/>
        <v/>
      </c>
      <c r="BT29" t="str">
        <f t="shared" si="35"/>
        <v/>
      </c>
      <c r="BU29" t="str">
        <f t="shared" si="36"/>
        <v/>
      </c>
    </row>
    <row r="30" spans="2:73" ht="12" customHeight="1" x14ac:dyDescent="0.2">
      <c r="B30" s="72">
        <v>27</v>
      </c>
      <c r="C30" s="4" t="str">
        <f t="shared" si="38"/>
        <v>Lördag</v>
      </c>
      <c r="D30" s="71" t="str">
        <f t="shared" si="1"/>
        <v/>
      </c>
      <c r="E30" s="219" t="str">
        <f t="shared" si="18"/>
        <v>lö</v>
      </c>
      <c r="F30" s="98"/>
      <c r="G30" s="67"/>
      <c r="H30" s="137"/>
      <c r="I30" s="132"/>
      <c r="J30" s="162" t="str">
        <f t="shared" si="2"/>
        <v/>
      </c>
      <c r="K30" s="166"/>
      <c r="L30" s="167"/>
      <c r="M30" s="100" t="str">
        <f t="shared" si="3"/>
        <v/>
      </c>
      <c r="N30" s="83" t="str">
        <f t="shared" si="4"/>
        <v/>
      </c>
      <c r="O30" s="177"/>
      <c r="P30" s="109"/>
      <c r="Q30" s="181"/>
      <c r="R30" s="196"/>
      <c r="S30" s="197"/>
      <c r="T30" s="198"/>
      <c r="U30" s="100" t="str">
        <f t="shared" si="19"/>
        <v/>
      </c>
      <c r="V30" s="83" t="str">
        <f t="shared" si="5"/>
        <v/>
      </c>
      <c r="W30" s="11"/>
      <c r="X30" s="11"/>
      <c r="Y30" s="11"/>
      <c r="Z30" s="73"/>
      <c r="AC30" s="13"/>
      <c r="AD30" s="13"/>
      <c r="AH30" s="15">
        <f>Kalender!BJ38</f>
        <v>45318</v>
      </c>
      <c r="AI30" s="62">
        <f>IF(Kalender!C38&lt;&gt;"","x",0)</f>
        <v>0</v>
      </c>
      <c r="AJ30" s="62">
        <f>IF(Kalender!D38&lt;&gt;"","x",0)</f>
        <v>0</v>
      </c>
      <c r="AK30" s="62">
        <f>Kalender!E38</f>
        <v>0</v>
      </c>
      <c r="AL30" s="30">
        <f>IF(E30="1",0,IF(WEEKDAY(AH30)=2,Kalender!$T$4,IF(WEEKDAY(AH30)=3,Kalender!$T$5,IF(WEEKDAY(AH30)=4,Kalender!$T$6,IF(WEEKDAY(AH30)=5,Kalender!$T$7,IF(WEEKDAY(AH30)=6,Kalender!$T$8,0))))))</f>
        <v>0</v>
      </c>
      <c r="AM30" s="30">
        <f t="shared" si="6"/>
        <v>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7"/>
        <v/>
      </c>
      <c r="AS30" t="str">
        <f t="shared" si="8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37"/>
        <v>0</v>
      </c>
      <c r="BA30" t="str">
        <f t="shared" si="20"/>
        <v/>
      </c>
      <c r="BB30" s="12">
        <f t="shared" si="15"/>
        <v>0</v>
      </c>
      <c r="BC30" s="12">
        <f t="shared" si="16"/>
        <v>0</v>
      </c>
      <c r="BD30" s="12">
        <f t="shared" si="17"/>
        <v>0</v>
      </c>
      <c r="BE30">
        <f t="shared" si="21"/>
        <v>0</v>
      </c>
      <c r="BG30" t="str">
        <f t="shared" si="22"/>
        <v/>
      </c>
      <c r="BH30" t="str">
        <f t="shared" si="23"/>
        <v/>
      </c>
      <c r="BI30" t="str">
        <f t="shared" si="24"/>
        <v/>
      </c>
      <c r="BJ30" t="str">
        <f t="shared" si="25"/>
        <v/>
      </c>
      <c r="BK30" t="str">
        <f t="shared" si="26"/>
        <v/>
      </c>
      <c r="BL30" t="str">
        <f t="shared" si="27"/>
        <v/>
      </c>
      <c r="BM30" t="str">
        <f t="shared" si="28"/>
        <v/>
      </c>
      <c r="BN30" t="str">
        <f t="shared" si="29"/>
        <v/>
      </c>
      <c r="BO30" t="str">
        <f t="shared" si="30"/>
        <v/>
      </c>
      <c r="BP30" t="str">
        <f t="shared" si="31"/>
        <v/>
      </c>
      <c r="BQ30" t="str">
        <f t="shared" si="32"/>
        <v/>
      </c>
      <c r="BR30" t="str">
        <f t="shared" si="33"/>
        <v/>
      </c>
      <c r="BS30" t="str">
        <f t="shared" si="34"/>
        <v/>
      </c>
      <c r="BT30" t="str">
        <f t="shared" si="35"/>
        <v/>
      </c>
      <c r="BU30" t="str">
        <f t="shared" si="36"/>
        <v/>
      </c>
    </row>
    <row r="31" spans="2:73" ht="12" customHeight="1" x14ac:dyDescent="0.2">
      <c r="B31" s="90">
        <v>28</v>
      </c>
      <c r="C31" s="91" t="str">
        <f t="shared" si="38"/>
        <v>Söndag</v>
      </c>
      <c r="D31" s="92" t="str">
        <f t="shared" si="1"/>
        <v>n</v>
      </c>
      <c r="E31" s="219" t="str">
        <f t="shared" si="18"/>
        <v>sö</v>
      </c>
      <c r="F31" s="97"/>
      <c r="G31" s="93"/>
      <c r="H31" s="136"/>
      <c r="I31" s="131"/>
      <c r="J31" s="162" t="str">
        <f t="shared" si="2"/>
        <v/>
      </c>
      <c r="K31" s="166"/>
      <c r="L31" s="167"/>
      <c r="M31" s="100" t="str">
        <f t="shared" si="3"/>
        <v/>
      </c>
      <c r="N31" s="83" t="str">
        <f t="shared" si="4"/>
        <v/>
      </c>
      <c r="O31" s="176"/>
      <c r="P31" s="108"/>
      <c r="Q31" s="181"/>
      <c r="R31" s="196"/>
      <c r="S31" s="197"/>
      <c r="T31" s="198"/>
      <c r="U31" s="100" t="str">
        <f t="shared" si="19"/>
        <v/>
      </c>
      <c r="V31" s="83" t="str">
        <f t="shared" si="5"/>
        <v/>
      </c>
      <c r="W31" s="11"/>
      <c r="X31" s="11"/>
      <c r="Y31" s="11"/>
      <c r="Z31" s="94"/>
      <c r="AB31" s="250" t="s">
        <v>133</v>
      </c>
      <c r="AC31" s="251"/>
      <c r="AD31" s="251"/>
      <c r="AE31" s="251"/>
      <c r="AH31" s="15">
        <f>Kalender!BJ39</f>
        <v>45319</v>
      </c>
      <c r="AI31" s="62">
        <f>IF(Kalender!C39&lt;&gt;"","x",0)</f>
        <v>0</v>
      </c>
      <c r="AJ31" s="62">
        <f>IF(Kalender!D39&lt;&gt;"","x",0)</f>
        <v>0</v>
      </c>
      <c r="AK31" s="62">
        <f>Kalender!E39</f>
        <v>0</v>
      </c>
      <c r="AL31" s="30">
        <f>IF(E31="1",0,IF(WEEKDAY(AH31)=2,Kalender!$T$4,IF(WEEKDAY(AH31)=3,Kalender!$T$5,IF(WEEKDAY(AH31)=4,Kalender!$T$6,IF(WEEKDAY(AH31)=5,Kalender!$T$7,IF(WEEKDAY(AH31)=6,Kalender!$T$8,0))))))</f>
        <v>0</v>
      </c>
      <c r="AM31" s="30">
        <f t="shared" si="6"/>
        <v>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7"/>
        <v/>
      </c>
      <c r="AS31" t="str">
        <f t="shared" si="8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37"/>
        <v>0</v>
      </c>
      <c r="BA31" t="str">
        <f t="shared" si="20"/>
        <v/>
      </c>
      <c r="BB31" s="12">
        <f t="shared" si="15"/>
        <v>0</v>
      </c>
      <c r="BC31" s="12">
        <f t="shared" si="16"/>
        <v>0</v>
      </c>
      <c r="BD31" s="12">
        <f t="shared" si="17"/>
        <v>0</v>
      </c>
      <c r="BE31">
        <f t="shared" si="21"/>
        <v>0</v>
      </c>
      <c r="BG31" t="str">
        <f t="shared" si="22"/>
        <v/>
      </c>
      <c r="BH31" t="str">
        <f t="shared" si="23"/>
        <v/>
      </c>
      <c r="BI31" t="str">
        <f t="shared" si="24"/>
        <v/>
      </c>
      <c r="BJ31" t="str">
        <f t="shared" si="25"/>
        <v/>
      </c>
      <c r="BK31" t="str">
        <f t="shared" si="26"/>
        <v/>
      </c>
      <c r="BL31" t="str">
        <f t="shared" si="27"/>
        <v/>
      </c>
      <c r="BM31" t="str">
        <f t="shared" si="28"/>
        <v/>
      </c>
      <c r="BN31" t="str">
        <f t="shared" si="29"/>
        <v/>
      </c>
      <c r="BO31" t="str">
        <f t="shared" si="30"/>
        <v/>
      </c>
      <c r="BP31" t="str">
        <f t="shared" si="31"/>
        <v/>
      </c>
      <c r="BQ31" t="str">
        <f t="shared" si="32"/>
        <v/>
      </c>
      <c r="BR31" t="str">
        <f t="shared" si="33"/>
        <v/>
      </c>
      <c r="BS31" t="str">
        <f t="shared" si="34"/>
        <v/>
      </c>
      <c r="BT31" t="str">
        <f t="shared" si="35"/>
        <v/>
      </c>
      <c r="BU31" t="str">
        <f t="shared" si="36"/>
        <v/>
      </c>
    </row>
    <row r="32" spans="2:73" ht="12" customHeight="1" x14ac:dyDescent="0.2">
      <c r="B32" s="72">
        <v>29</v>
      </c>
      <c r="C32" s="4" t="str">
        <f t="shared" si="38"/>
        <v>Måndag</v>
      </c>
      <c r="D32" s="71" t="str">
        <f t="shared" si="1"/>
        <v/>
      </c>
      <c r="E32" s="219" t="str">
        <f t="shared" si="18"/>
        <v/>
      </c>
      <c r="F32" s="98"/>
      <c r="G32" s="67"/>
      <c r="H32" s="137"/>
      <c r="I32" s="132"/>
      <c r="J32" s="162" t="str">
        <f t="shared" si="2"/>
        <v/>
      </c>
      <c r="K32" s="166"/>
      <c r="L32" s="167"/>
      <c r="M32" s="100" t="str">
        <f t="shared" si="3"/>
        <v/>
      </c>
      <c r="N32" s="83" t="str">
        <f t="shared" si="4"/>
        <v/>
      </c>
      <c r="O32" s="177"/>
      <c r="P32" s="109"/>
      <c r="Q32" s="181"/>
      <c r="R32" s="196"/>
      <c r="S32" s="197"/>
      <c r="T32" s="198"/>
      <c r="U32" s="100" t="str">
        <f t="shared" si="19"/>
        <v/>
      </c>
      <c r="V32" s="83" t="str">
        <f t="shared" si="5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Kalender!BJ40</f>
        <v>45320</v>
      </c>
      <c r="AI32" s="62">
        <f>IF(Kalender!C40&lt;&gt;"","x",0)</f>
        <v>0</v>
      </c>
      <c r="AJ32" s="62">
        <f>IF(Kalender!D40&lt;&gt;"","x",0)</f>
        <v>0</v>
      </c>
      <c r="AK32" s="62">
        <f>Kalender!E40</f>
        <v>0</v>
      </c>
      <c r="AL32" s="30">
        <f>IF(E32="1",0,IF(WEEKDAY(AH32)=2,Kalender!$T$4,IF(WEEKDAY(AH32)=3,Kalender!$T$5,IF(WEEKDAY(AH32)=4,Kalender!$T$6,IF(WEEKDAY(AH32)=5,Kalender!$T$7,IF(WEEKDAY(AH32)=6,Kalender!$T$8,0))))))</f>
        <v>30</v>
      </c>
      <c r="AM32" s="30">
        <f t="shared" si="6"/>
        <v>480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480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7"/>
        <v/>
      </c>
      <c r="AS32" t="str">
        <f t="shared" si="8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37"/>
        <v>0</v>
      </c>
      <c r="BA32" t="str">
        <f t="shared" si="20"/>
        <v/>
      </c>
      <c r="BB32" s="12">
        <f t="shared" si="15"/>
        <v>0</v>
      </c>
      <c r="BC32" s="12">
        <f t="shared" si="16"/>
        <v>0</v>
      </c>
      <c r="BD32" s="12">
        <f t="shared" si="17"/>
        <v>0</v>
      </c>
      <c r="BE32">
        <f t="shared" si="21"/>
        <v>0</v>
      </c>
      <c r="BG32" t="str">
        <f t="shared" si="22"/>
        <v/>
      </c>
      <c r="BH32" t="str">
        <f t="shared" si="23"/>
        <v/>
      </c>
      <c r="BI32" t="str">
        <f t="shared" si="24"/>
        <v/>
      </c>
      <c r="BJ32" t="str">
        <f t="shared" si="25"/>
        <v/>
      </c>
      <c r="BK32" t="str">
        <f t="shared" si="26"/>
        <v/>
      </c>
      <c r="BL32" t="str">
        <f t="shared" si="27"/>
        <v/>
      </c>
      <c r="BM32" t="str">
        <f t="shared" si="28"/>
        <v/>
      </c>
      <c r="BN32" t="str">
        <f t="shared" si="29"/>
        <v/>
      </c>
      <c r="BO32" t="str">
        <f t="shared" si="30"/>
        <v/>
      </c>
      <c r="BP32" t="str">
        <f t="shared" si="31"/>
        <v/>
      </c>
      <c r="BQ32" t="str">
        <f t="shared" si="32"/>
        <v/>
      </c>
      <c r="BR32" t="str">
        <f t="shared" si="33"/>
        <v/>
      </c>
      <c r="BS32" t="str">
        <f t="shared" si="34"/>
        <v/>
      </c>
      <c r="BT32" t="str">
        <f t="shared" si="35"/>
        <v/>
      </c>
      <c r="BU32" t="str">
        <f t="shared" si="36"/>
        <v/>
      </c>
    </row>
    <row r="33" spans="2:73" ht="12" customHeight="1" x14ac:dyDescent="0.2">
      <c r="B33" s="90">
        <v>30</v>
      </c>
      <c r="C33" s="91" t="str">
        <f t="shared" si="38"/>
        <v>Tisdag</v>
      </c>
      <c r="D33" s="92" t="str">
        <f t="shared" si="1"/>
        <v/>
      </c>
      <c r="E33" s="219" t="str">
        <f t="shared" si="18"/>
        <v/>
      </c>
      <c r="F33" s="97"/>
      <c r="G33" s="93"/>
      <c r="H33" s="136"/>
      <c r="I33" s="131"/>
      <c r="J33" s="162" t="str">
        <f t="shared" si="2"/>
        <v/>
      </c>
      <c r="K33" s="166"/>
      <c r="L33" s="167"/>
      <c r="M33" s="100" t="str">
        <f t="shared" si="3"/>
        <v/>
      </c>
      <c r="N33" s="83" t="str">
        <f t="shared" si="4"/>
        <v/>
      </c>
      <c r="O33" s="176"/>
      <c r="P33" s="108"/>
      <c r="Q33" s="181"/>
      <c r="R33" s="196"/>
      <c r="S33" s="197"/>
      <c r="T33" s="198"/>
      <c r="U33" s="100" t="str">
        <f t="shared" si="19"/>
        <v/>
      </c>
      <c r="V33" s="83" t="str">
        <f t="shared" si="5"/>
        <v/>
      </c>
      <c r="W33" s="11"/>
      <c r="X33" s="11"/>
      <c r="Y33" s="11"/>
      <c r="Z33" s="94"/>
      <c r="AH33" s="15">
        <f>Kalender!BJ41</f>
        <v>45321</v>
      </c>
      <c r="AI33" s="62">
        <f>IF(Kalender!C41&lt;&gt;"","x",0)</f>
        <v>0</v>
      </c>
      <c r="AJ33" s="62">
        <f>IF(Kalender!D41&lt;&gt;"","x",0)</f>
        <v>0</v>
      </c>
      <c r="AK33" s="62">
        <f>Kalender!E41</f>
        <v>0</v>
      </c>
      <c r="AL33" s="30">
        <f>IF(E33="1",0,IF(WEEKDAY(AH33)=2,Kalender!$T$4,IF(WEEKDAY(AH33)=3,Kalender!$T$5,IF(WEEKDAY(AH33)=4,Kalender!$T$6,IF(WEEKDAY(AH33)=5,Kalender!$T$7,IF(WEEKDAY(AH33)=6,Kalender!$T$8,0))))))</f>
        <v>30</v>
      </c>
      <c r="AM33" s="30">
        <f t="shared" si="6"/>
        <v>480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480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7"/>
        <v/>
      </c>
      <c r="AS33" t="str">
        <f t="shared" si="8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37"/>
        <v>0</v>
      </c>
      <c r="BA33" t="str">
        <f t="shared" si="20"/>
        <v/>
      </c>
      <c r="BB33" s="12">
        <f t="shared" si="15"/>
        <v>0</v>
      </c>
      <c r="BC33" s="12">
        <f t="shared" si="16"/>
        <v>0</v>
      </c>
      <c r="BD33" s="12">
        <f t="shared" si="17"/>
        <v>0</v>
      </c>
      <c r="BE33">
        <f t="shared" si="21"/>
        <v>0</v>
      </c>
      <c r="BG33" t="str">
        <f t="shared" si="22"/>
        <v/>
      </c>
      <c r="BH33" t="str">
        <f t="shared" si="23"/>
        <v/>
      </c>
      <c r="BI33" t="str">
        <f t="shared" si="24"/>
        <v/>
      </c>
      <c r="BJ33" t="str">
        <f t="shared" si="25"/>
        <v/>
      </c>
      <c r="BK33" t="str">
        <f t="shared" si="26"/>
        <v/>
      </c>
      <c r="BL33" t="str">
        <f t="shared" si="27"/>
        <v/>
      </c>
      <c r="BM33" t="str">
        <f t="shared" si="28"/>
        <v/>
      </c>
      <c r="BN33" t="str">
        <f t="shared" si="29"/>
        <v/>
      </c>
      <c r="BO33" t="str">
        <f t="shared" si="30"/>
        <v/>
      </c>
      <c r="BP33" t="str">
        <f t="shared" si="31"/>
        <v/>
      </c>
      <c r="BQ33" t="str">
        <f t="shared" si="32"/>
        <v/>
      </c>
      <c r="BR33" t="str">
        <f t="shared" si="33"/>
        <v/>
      </c>
      <c r="BS33" t="str">
        <f t="shared" si="34"/>
        <v/>
      </c>
      <c r="BT33" t="str">
        <f t="shared" si="35"/>
        <v/>
      </c>
      <c r="BU33" t="str">
        <f t="shared" si="36"/>
        <v/>
      </c>
    </row>
    <row r="34" spans="2:73" ht="12" customHeight="1" thickBot="1" x14ac:dyDescent="0.25">
      <c r="B34" s="74">
        <v>31</v>
      </c>
      <c r="C34" s="75" t="str">
        <f t="shared" si="38"/>
        <v>Onsdag</v>
      </c>
      <c r="D34" s="76" t="str">
        <f t="shared" si="1"/>
        <v/>
      </c>
      <c r="E34" s="220" t="str">
        <f t="shared" si="18"/>
        <v/>
      </c>
      <c r="F34" s="99"/>
      <c r="G34" s="77"/>
      <c r="H34" s="138"/>
      <c r="I34" s="133"/>
      <c r="J34" s="209" t="str">
        <f t="shared" si="2"/>
        <v/>
      </c>
      <c r="K34" s="169"/>
      <c r="L34" s="169"/>
      <c r="M34" s="113" t="str">
        <f t="shared" si="3"/>
        <v/>
      </c>
      <c r="N34" s="112" t="str">
        <f t="shared" si="4"/>
        <v/>
      </c>
      <c r="O34" s="178"/>
      <c r="P34" s="111"/>
      <c r="Q34" s="182"/>
      <c r="R34" s="199"/>
      <c r="S34" s="200"/>
      <c r="T34" s="201"/>
      <c r="U34" s="126" t="str">
        <f t="shared" si="19"/>
        <v/>
      </c>
      <c r="V34" s="127" t="str">
        <f t="shared" si="5"/>
        <v/>
      </c>
      <c r="W34" s="102"/>
      <c r="X34" s="102"/>
      <c r="Y34" s="102"/>
      <c r="Z34" s="78"/>
      <c r="AH34" s="15">
        <f>Kalender!BJ42</f>
        <v>45322</v>
      </c>
      <c r="AI34" s="62">
        <f>IF(Kalender!C42&lt;&gt;"","x",0)</f>
        <v>0</v>
      </c>
      <c r="AJ34" s="62">
        <f>IF(Kalender!D42&lt;&gt;"","x",0)</f>
        <v>0</v>
      </c>
      <c r="AK34" s="62">
        <f>Kalender!E42</f>
        <v>0</v>
      </c>
      <c r="AL34" s="30">
        <f>IF(E34="1",0,IF(WEEKDAY(AH34)=2,Kalender!$T$4,IF(WEEKDAY(AH34)=3,Kalender!$T$5,IF(WEEKDAY(AH34)=4,Kalender!$T$6,IF(WEEKDAY(AH34)=5,Kalender!$T$7,IF(WEEKDAY(AH34)=6,Kalender!$T$8,0))))))</f>
        <v>30</v>
      </c>
      <c r="AM34" s="30">
        <f t="shared" si="6"/>
        <v>480</v>
      </c>
      <c r="AN34" s="30">
        <f>IF(E34="1",0,IF(E34="k",-AK34*60*Kalender!$AS$6,0))</f>
        <v>0</v>
      </c>
      <c r="AO34" s="30">
        <f>IF(WEEKDAY(AH34)=2,Kalender!$AB$4*60+Kalender!$AD$4,IF(WEEKDAY(AH34)=3,Kalender!$AB$5*60+Kalender!$AD$5,IF(WEEKDAY(AH34)=4,Kalender!$AB$6*60+Kalender!$AD$6,IF(WEEKDAY(AH34)=5,Kalender!$AB$7*60+Kalender!$AD$7,IF(WEEKDAY(AH34)=6,Kalender!$AB$8*60+Kalender!$AD$8,0)))))</f>
        <v>480</v>
      </c>
      <c r="AP34" s="62" t="str">
        <f>IF(F34="","",IF(WEEKDAY(AH34)=2,Kalender!BK4-(F34*60+G34),IF(WEEKDAY(AH34)=3,Kalender!BK5-(F34*60+G34),IF(WEEKDAY(AH34)=4,Kalender!BK6-(F34*60+G34),IF(WEEKDAY(AH34)=5,Kalender!BK7-(F34*60+G34),IF(WEEKDAY(AH34)=6,Kalender!BK8-(F34*60+G34),""))))))</f>
        <v/>
      </c>
      <c r="AQ34" s="62" t="str">
        <f>IF(H34="","",IF(WEEKDAY(AH34)=2,(H34*60+I34)-Kalender!BM4,IF(WEEKDAY(AH34)=3,(H34*60+I34)-Kalender!BM5,IF(WEEKDAY(AH34)=4,(H34*60+I34)-Kalender!BM6,IF(WEEKDAY(AH34)=5,(H34*60+I34)-Kalender!BM7,IF(WEEKDAY(AH34)=6,(H34*60+I34)-Kalender!BM8,""))))))</f>
        <v/>
      </c>
      <c r="AR34" t="str">
        <f t="shared" si="7"/>
        <v/>
      </c>
      <c r="AS34" t="str">
        <f t="shared" si="8"/>
        <v/>
      </c>
      <c r="AT34">
        <f t="shared" si="9"/>
        <v>0</v>
      </c>
      <c r="AU34">
        <f t="shared" si="10"/>
        <v>0</v>
      </c>
      <c r="AV34">
        <f t="shared" si="11"/>
        <v>0</v>
      </c>
      <c r="AW34">
        <f t="shared" si="12"/>
        <v>0</v>
      </c>
      <c r="AX34">
        <f t="shared" si="13"/>
        <v>0</v>
      </c>
      <c r="AY34">
        <f t="shared" si="14"/>
        <v>0</v>
      </c>
      <c r="AZ34">
        <f t="shared" si="37"/>
        <v>0</v>
      </c>
      <c r="BA34" t="str">
        <f t="shared" si="20"/>
        <v/>
      </c>
      <c r="BB34" s="12">
        <f t="shared" si="15"/>
        <v>0</v>
      </c>
      <c r="BC34" s="12">
        <f t="shared" si="16"/>
        <v>0</v>
      </c>
      <c r="BD34" s="12">
        <f t="shared" si="17"/>
        <v>0</v>
      </c>
      <c r="BE34">
        <f t="shared" si="21"/>
        <v>0</v>
      </c>
      <c r="BG34" t="str">
        <f t="shared" si="22"/>
        <v/>
      </c>
      <c r="BH34" t="str">
        <f t="shared" si="23"/>
        <v/>
      </c>
      <c r="BI34" t="str">
        <f t="shared" si="24"/>
        <v/>
      </c>
      <c r="BJ34" t="str">
        <f t="shared" si="25"/>
        <v/>
      </c>
      <c r="BK34" t="str">
        <f t="shared" si="26"/>
        <v/>
      </c>
      <c r="BL34" t="str">
        <f t="shared" si="27"/>
        <v/>
      </c>
      <c r="BM34" t="str">
        <f t="shared" si="28"/>
        <v/>
      </c>
      <c r="BN34" t="str">
        <f t="shared" si="29"/>
        <v/>
      </c>
      <c r="BO34" t="str">
        <f t="shared" si="30"/>
        <v/>
      </c>
      <c r="BP34" t="str">
        <f t="shared" si="31"/>
        <v/>
      </c>
      <c r="BQ34" t="str">
        <f t="shared" si="32"/>
        <v/>
      </c>
      <c r="BR34" t="str">
        <f t="shared" si="33"/>
        <v/>
      </c>
      <c r="BS34" t="str">
        <f t="shared" si="34"/>
        <v/>
      </c>
      <c r="BT34" t="str">
        <f t="shared" si="35"/>
        <v/>
      </c>
      <c r="BU34" t="str">
        <f t="shared" si="36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SUM(AM4:AM34)</f>
        <v>10320</v>
      </c>
      <c r="AT35">
        <f>SUM(AT4:AT34)</f>
        <v>0</v>
      </c>
      <c r="AV35">
        <f t="shared" ref="AV35:BE35" si="39">SUM(AV4:AV34)</f>
        <v>0</v>
      </c>
      <c r="AW35">
        <f t="shared" si="39"/>
        <v>0</v>
      </c>
      <c r="AX35">
        <f t="shared" si="39"/>
        <v>0</v>
      </c>
      <c r="AY35">
        <f t="shared" si="39"/>
        <v>0</v>
      </c>
      <c r="AZ35">
        <f t="shared" si="39"/>
        <v>0</v>
      </c>
      <c r="BA35">
        <f t="shared" si="39"/>
        <v>0</v>
      </c>
      <c r="BB35">
        <f t="shared" si="39"/>
        <v>0</v>
      </c>
      <c r="BC35">
        <f t="shared" si="39"/>
        <v>0</v>
      </c>
      <c r="BD35">
        <f t="shared" si="39"/>
        <v>0</v>
      </c>
      <c r="BE35">
        <f t="shared" si="39"/>
        <v>0</v>
      </c>
    </row>
    <row r="37" spans="2:73" x14ac:dyDescent="0.2">
      <c r="AW37">
        <f>BD35</f>
        <v>0</v>
      </c>
    </row>
  </sheetData>
  <sheetProtection algorithmName="SHA-512" hashValue="YNkRZhgnBIbMVldrCKpcN+DtDxIZbPFdtfa9WR9Fydt4L4wGA7nRQR8/dGrwtJmI4/4k94oYMeTr8HTXAExleg==" saltValue="V8mQbiGDu3ZRKNu24cOQwg==" spinCount="100000" sheet="1" selectLockedCells="1"/>
  <mergeCells count="13">
    <mergeCell ref="AB31:AE31"/>
    <mergeCell ref="F2:G2"/>
    <mergeCell ref="H2:I2"/>
    <mergeCell ref="M2:N2"/>
    <mergeCell ref="O2:P2"/>
    <mergeCell ref="K2:L2"/>
    <mergeCell ref="Q2:R2"/>
    <mergeCell ref="S2:T2"/>
    <mergeCell ref="T1:Y1"/>
    <mergeCell ref="W2:Y2"/>
    <mergeCell ref="U2:V2"/>
    <mergeCell ref="M1:S1"/>
    <mergeCell ref="AB3:AE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41"/>
  <sheetViews>
    <sheetView showRowColHeaders="0" workbookViewId="0">
      <selection activeCell="F4" sqref="F4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6" width="4.42578125" style="4" customWidth="1"/>
    <col min="17" max="20" width="3.5703125" style="4" customWidth="1"/>
    <col min="21" max="22" width="4.42578125" style="4" customWidth="1"/>
    <col min="23" max="25" width="2.5703125" style="4" customWidth="1"/>
    <col min="26" max="26" width="12.5703125" style="4" customWidth="1"/>
    <col min="27" max="27" width="1.85546875" style="4" customWidth="1"/>
    <col min="28" max="28" width="1.42578125" style="4" customWidth="1"/>
    <col min="29" max="30" width="4.5703125" style="4" customWidth="1"/>
    <col min="31" max="32" width="8.5703125" style="4" customWidth="1"/>
    <col min="33" max="33" width="9.42578125" hidden="1" customWidth="1"/>
    <col min="34" max="34" width="8.28515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9" width="8.28515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45323</v>
      </c>
      <c r="U1" s="235"/>
      <c r="V1" s="235"/>
      <c r="W1" s="235"/>
      <c r="X1" s="235"/>
      <c r="Y1" s="235"/>
      <c r="Z1" s="65">
        <f>AH4</f>
        <v>45323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8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45323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1" si="0">IF(WEEKDAY(AH4)=2,"Måndag",IF(WEEKDAY(AH4)=3,"Tisdag",IF(WEEKDAY(AH4)=4,"Onsdag",IF(WEEKDAY(AH4)=5,"Torsdag",IF(WEEKDAY(AH4)=6,"Fredag",IF(WEEKDAY(AH4)=7,"Lördag","Söndag"))))))</f>
        <v>Torsdag</v>
      </c>
      <c r="D4" s="87" t="str">
        <f t="shared" ref="D4:D32" si="1">IF(C4="söndag","n",IF(AI4&lt;&gt;0,"n",""))</f>
        <v/>
      </c>
      <c r="E4" s="218" t="str">
        <f>IF(WEEKDAY(AH4)=1,"sö",IF(WEEKDAY(AH4)=7,"lö",IF(AI4&lt;&gt;0,"1",IF(AJ4&lt;&gt;0,"1",IF(AK4&lt;&gt;0,"k","")))))</f>
        <v/>
      </c>
      <c r="F4" s="95"/>
      <c r="G4" s="88"/>
      <c r="H4" s="134"/>
      <c r="I4" s="129"/>
      <c r="J4" s="211" t="str">
        <f t="shared" ref="J4:J32" si="2">IF(H4="","",AL4)</f>
        <v/>
      </c>
      <c r="K4" s="163"/>
      <c r="L4" s="164"/>
      <c r="M4" s="144" t="str">
        <f t="shared" ref="M4:M34" si="3">IF(H4="",IF(BC4=0,IF(AT4=0,"",TRUNC(AV4/60)),TRUNC(AV4/60)),TRUNC(AV4/60))</f>
        <v/>
      </c>
      <c r="N4" s="147" t="str">
        <f t="shared" ref="N4:N34" si="4"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2" si="5">IF(H4="",IF(BC4=0,"",TRUNC(AZ4/60)),TRUNC(AZ4/60))</f>
        <v/>
      </c>
      <c r="V4" s="145" t="str">
        <f t="shared" ref="V4:V32" si="6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Kalender!BO12</f>
        <v>45323</v>
      </c>
      <c r="AI4" s="62">
        <f>IF(Kalender!H12&lt;&gt;"","x",0)</f>
        <v>0</v>
      </c>
      <c r="AJ4" s="62">
        <f>IF(Kalender!I12&lt;&gt;"","x",0)</f>
        <v>0</v>
      </c>
      <c r="AK4" s="62">
        <f>Kalender!J12</f>
        <v>0</v>
      </c>
      <c r="AL4" s="30">
        <f>IF(E4="1",0,IF(WEEKDAY(AH4)=2,Kalender!$T$4,IF(WEEKDAY(AH4)=3,Kalender!$T$5,IF(WEEKDAY(AH4)=4,Kalender!$T$6,IF(WEEKDAY(AH4)=5,Kalender!$T$7,IF(WEEKDAY(AH4)=6,Kalender!$T$8,0))))))</f>
        <v>30</v>
      </c>
      <c r="AM4" s="30">
        <f t="shared" ref="AM4:AM32" si="7">IF(E4="1",0,AN4+AO4)</f>
        <v>480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480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 t="shared" ref="AR4:AR32" si="8">IF(AQ4="","",IF(AK4=0,"",((H4*60+I4)-(F4*60+G4))-AM4-J4))</f>
        <v/>
      </c>
      <c r="AS4" t="str">
        <f t="shared" ref="AS4:AS32" si="9">IF(F4="","",IF(WEEKDAY(AH4)=1,((H4*60+I4)-(F4*60+G4)-J4),IF(WEEKDAY(AH4)=7,((H4*60+I4)-(F4*60+G4)-J4),IF(AI4&lt;&gt;0,((H4*60+I4)-(F4*60+G4)-J4),IF(AJ4&lt;&gt;0,((H4*60+I4)-(F4*60+G4)-J4),"")))))</f>
        <v/>
      </c>
      <c r="AT4">
        <f t="shared" ref="AT4:AT32" si="10">IF(K4+L4=0,0,K4*60+L4)</f>
        <v>0</v>
      </c>
      <c r="AU4">
        <f t="shared" ref="AU4:AU34" si="11">IF(H4=0,IF(AT4=0,0,AT4-AM4),0)</f>
        <v>0</v>
      </c>
      <c r="AV4">
        <f t="shared" ref="AV4:AV32" si="12">IF(BB4=1,0,IF(BC4=1,-AM4,IF(H4="",AU4,IF(AS4&lt;&gt;"",AS4+AT4,IF(AR4&lt;&gt;"",AR4+AT4,AP4+AQ4-(J4-AL4)+AT4)))))</f>
        <v>0</v>
      </c>
      <c r="AW4">
        <f t="shared" ref="AW4:AW32" si="13">O4*60+P4</f>
        <v>0</v>
      </c>
      <c r="AX4">
        <f t="shared" ref="AX4:AX32" si="14">Q4*60+R4</f>
        <v>0</v>
      </c>
      <c r="AY4">
        <f t="shared" ref="AY4:AY32" si="15"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 t="shared" ref="BB4:BB32" si="16">IF(W4&lt;&gt;"",1,0)</f>
        <v>0</v>
      </c>
      <c r="BC4" s="12">
        <f t="shared" ref="BC4:BC32" si="17">IF(X4&lt;&gt;"",1,0)</f>
        <v>0</v>
      </c>
      <c r="BD4" s="12">
        <f t="shared" ref="BD4:BD32" si="18"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Fredag</v>
      </c>
      <c r="D5" s="81" t="str">
        <f t="shared" si="1"/>
        <v/>
      </c>
      <c r="E5" s="219" t="str">
        <f t="shared" ref="E5:E32" si="19">IF(WEEKDAY(AH5)=1,"sö",IF(WEEKDAY(AH5)=7,"lö",IF(AI5&lt;&gt;0,"1",IF(AJ5&lt;&gt;0,"1",IF(AK5&lt;&gt;0,"k","")))))</f>
        <v/>
      </c>
      <c r="F5" s="96"/>
      <c r="G5" s="82"/>
      <c r="H5" s="135"/>
      <c r="I5" s="130"/>
      <c r="J5" s="165" t="str">
        <f t="shared" si="2"/>
        <v/>
      </c>
      <c r="K5" s="166"/>
      <c r="L5" s="167"/>
      <c r="M5" s="100" t="str">
        <f t="shared" si="3"/>
        <v/>
      </c>
      <c r="N5" s="83" t="str">
        <f t="shared" si="4"/>
        <v/>
      </c>
      <c r="O5" s="175"/>
      <c r="P5" s="107"/>
      <c r="Q5" s="184"/>
      <c r="R5" s="188"/>
      <c r="S5" s="189"/>
      <c r="T5" s="190"/>
      <c r="U5" s="100" t="str">
        <f t="shared" si="5"/>
        <v/>
      </c>
      <c r="V5" s="83" t="str">
        <f t="shared" si="6"/>
        <v/>
      </c>
      <c r="W5" s="11"/>
      <c r="X5" s="11"/>
      <c r="Y5" s="11"/>
      <c r="Z5" s="84"/>
      <c r="AB5" s="222"/>
      <c r="AC5" s="114">
        <f>TRUNC(AM35/60)</f>
        <v>168</v>
      </c>
      <c r="AD5" s="115">
        <f>IF(AC5=0,AM35-60*AC5,ABS(AM35-AC5*60))</f>
        <v>0</v>
      </c>
      <c r="AE5" s="223"/>
      <c r="AG5" s="12"/>
      <c r="AH5" s="15">
        <f>Kalender!BO13</f>
        <v>45324</v>
      </c>
      <c r="AI5" s="62">
        <f>IF(Kalender!H13&lt;&gt;"","x",0)</f>
        <v>0</v>
      </c>
      <c r="AJ5" s="62">
        <f>IF(Kalender!I13&lt;&gt;"","x",0)</f>
        <v>0</v>
      </c>
      <c r="AK5" s="62">
        <f>Kalender!J13</f>
        <v>0</v>
      </c>
      <c r="AL5" s="30">
        <f>IF(E5="1",0,IF(WEEKDAY(AH5)=2,Kalender!$T$4,IF(WEEKDAY(AH5)=3,Kalender!$T$5,IF(WEEKDAY(AH5)=4,Kalender!$T$6,IF(WEEKDAY(AH5)=5,Kalender!$T$7,IF(WEEKDAY(AH5)=6,Kalender!$T$8,0))))))</f>
        <v>30</v>
      </c>
      <c r="AM5" s="30">
        <f t="shared" si="7"/>
        <v>480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480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si="8"/>
        <v/>
      </c>
      <c r="AS5" t="str">
        <f t="shared" si="9"/>
        <v/>
      </c>
      <c r="AT5">
        <f t="shared" si="10"/>
        <v>0</v>
      </c>
      <c r="AU5">
        <f t="shared" si="11"/>
        <v>0</v>
      </c>
      <c r="AV5">
        <f t="shared" si="12"/>
        <v>0</v>
      </c>
      <c r="AW5">
        <f t="shared" si="13"/>
        <v>0</v>
      </c>
      <c r="AX5">
        <f t="shared" si="14"/>
        <v>0</v>
      </c>
      <c r="AY5">
        <f t="shared" si="15"/>
        <v>0</v>
      </c>
      <c r="AZ5">
        <f t="shared" ref="AZ5:AZ32" si="20">IF(AW5=0,AV5,AV5-AW5)</f>
        <v>0</v>
      </c>
      <c r="BA5" t="str">
        <f t="shared" ref="BA5:BA34" si="21">IF(F5&lt;&gt;"",AM5+AV5,IF(L5&lt;&gt;"",AM5+AV5,IF(K5&lt;&gt;0,AM5+AV5,"")))</f>
        <v/>
      </c>
      <c r="BB5" s="12">
        <f t="shared" si="16"/>
        <v>0</v>
      </c>
      <c r="BC5" s="12">
        <f t="shared" si="17"/>
        <v>0</v>
      </c>
      <c r="BD5" s="12">
        <f t="shared" si="18"/>
        <v>0</v>
      </c>
      <c r="BE5">
        <f t="shared" ref="BE5:BE32" si="22">IF(BC5=1,AV5/60,0)</f>
        <v>0</v>
      </c>
      <c r="BG5" t="str">
        <f t="shared" ref="BG5:BG34" si="23">IF(WEEKDAY(AH5)=2,AP5,"")</f>
        <v/>
      </c>
      <c r="BH5" t="str">
        <f t="shared" ref="BH5:BH34" si="24">IF(WEEKDAY(AH5)=2,AQ5,"")</f>
        <v/>
      </c>
      <c r="BI5" t="str">
        <f t="shared" ref="BI5:BI34" si="25">IF(WEEKDAY(AH5)=2,BA5,"")</f>
        <v/>
      </c>
      <c r="BJ5" t="str">
        <f t="shared" ref="BJ5:BJ34" si="26">IF(WEEKDAY(AH5)=3,AP5,"")</f>
        <v/>
      </c>
      <c r="BK5" t="str">
        <f t="shared" ref="BK5:BK34" si="27">IF(WEEKDAY(AH5)=3,AQ5,"")</f>
        <v/>
      </c>
      <c r="BL5" t="str">
        <f t="shared" ref="BL5:BL34" si="28">IF(WEEKDAY(AH5)=3,BA5,"")</f>
        <v/>
      </c>
      <c r="BM5" t="str">
        <f t="shared" ref="BM5:BM34" si="29">IF(WEEKDAY(AH5)=4,AP5,"")</f>
        <v/>
      </c>
      <c r="BN5" t="str">
        <f t="shared" ref="BN5:BN34" si="30">IF(WEEKDAY(AH5)=4,AQ5,"")</f>
        <v/>
      </c>
      <c r="BO5" t="str">
        <f t="shared" ref="BO5:BO34" si="31">IF(WEEKDAY(AH5)=4,BA5,"")</f>
        <v/>
      </c>
      <c r="BP5" t="str">
        <f t="shared" ref="BP5:BP34" si="32">IF(WEEKDAY(AH5)=5,AP5,"")</f>
        <v/>
      </c>
      <c r="BQ5" t="str">
        <f t="shared" ref="BQ5:BQ34" si="33">IF(WEEKDAY(AH5)=5,AQ5,"")</f>
        <v/>
      </c>
      <c r="BR5" t="str">
        <f t="shared" ref="BR5:BR34" si="34">IF(WEEKDAY(AH5)=5,BA5,"")</f>
        <v/>
      </c>
      <c r="BS5" t="str">
        <f t="shared" ref="BS5:BS34" si="35">IF(WEEKDAY(AH5)=6,AP5,"")</f>
        <v/>
      </c>
      <c r="BT5" t="str">
        <f t="shared" ref="BT5:BT34" si="36">IF(WEEKDAY(AH5)=6,AQ5,"")</f>
        <v/>
      </c>
      <c r="BU5" t="str">
        <f t="shared" ref="BU5:BU34" si="37">IF(WEEKDAY(AH5)=6,BA5,"")</f>
        <v/>
      </c>
    </row>
    <row r="6" spans="1:73" ht="12" customHeight="1" x14ac:dyDescent="0.2">
      <c r="B6" s="90">
        <v>3</v>
      </c>
      <c r="C6" s="91" t="str">
        <f t="shared" si="0"/>
        <v>Lördag</v>
      </c>
      <c r="D6" s="92" t="str">
        <f t="shared" si="1"/>
        <v/>
      </c>
      <c r="E6" s="219" t="str">
        <f t="shared" si="19"/>
        <v>lö</v>
      </c>
      <c r="F6" s="97"/>
      <c r="G6" s="93"/>
      <c r="H6" s="136"/>
      <c r="I6" s="131"/>
      <c r="J6" s="165" t="str">
        <f t="shared" si="2"/>
        <v/>
      </c>
      <c r="K6" s="166"/>
      <c r="L6" s="167"/>
      <c r="M6" s="100" t="str">
        <f t="shared" si="3"/>
        <v/>
      </c>
      <c r="N6" s="83" t="str">
        <f t="shared" si="4"/>
        <v/>
      </c>
      <c r="O6" s="176"/>
      <c r="P6" s="108"/>
      <c r="Q6" s="184"/>
      <c r="R6" s="188"/>
      <c r="S6" s="189"/>
      <c r="T6" s="190"/>
      <c r="U6" s="100" t="str">
        <f t="shared" si="5"/>
        <v/>
      </c>
      <c r="V6" s="83" t="str">
        <f t="shared" si="6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Kalender!BO14</f>
        <v>45325</v>
      </c>
      <c r="AI6" s="62">
        <f>IF(Kalender!H14&lt;&gt;"","x",0)</f>
        <v>0</v>
      </c>
      <c r="AJ6" s="62">
        <f>IF(Kalender!I14&lt;&gt;"","x",0)</f>
        <v>0</v>
      </c>
      <c r="AK6" s="62">
        <f>Kalender!J14</f>
        <v>0</v>
      </c>
      <c r="AL6" s="30">
        <f>IF(E6="1",0,IF(WEEKDAY(AH6)=2,Kalender!$T$4,IF(WEEKDAY(AH6)=3,Kalender!$T$5,IF(WEEKDAY(AH6)=4,Kalender!$T$6,IF(WEEKDAY(AH6)=5,Kalender!$T$7,IF(WEEKDAY(AH6)=6,Kalender!$T$8,0))))))</f>
        <v>0</v>
      </c>
      <c r="AM6" s="30">
        <f t="shared" si="7"/>
        <v>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9"/>
        <v/>
      </c>
      <c r="AT6">
        <f t="shared" si="10"/>
        <v>0</v>
      </c>
      <c r="AU6">
        <f t="shared" si="11"/>
        <v>0</v>
      </c>
      <c r="AV6">
        <f t="shared" si="12"/>
        <v>0</v>
      </c>
      <c r="AW6">
        <f t="shared" si="13"/>
        <v>0</v>
      </c>
      <c r="AX6">
        <f t="shared" si="14"/>
        <v>0</v>
      </c>
      <c r="AY6">
        <f t="shared" si="15"/>
        <v>0</v>
      </c>
      <c r="AZ6">
        <f t="shared" si="20"/>
        <v>0</v>
      </c>
      <c r="BA6" t="str">
        <f t="shared" si="21"/>
        <v/>
      </c>
      <c r="BB6" s="12">
        <f t="shared" si="16"/>
        <v>0</v>
      </c>
      <c r="BC6" s="12">
        <f t="shared" si="17"/>
        <v>0</v>
      </c>
      <c r="BD6" s="12">
        <f t="shared" si="18"/>
        <v>0</v>
      </c>
      <c r="BE6">
        <f t="shared" si="22"/>
        <v>0</v>
      </c>
      <c r="BG6" t="str">
        <f t="shared" si="23"/>
        <v/>
      </c>
      <c r="BH6" t="str">
        <f t="shared" si="24"/>
        <v/>
      </c>
      <c r="BI6" t="str">
        <f t="shared" si="25"/>
        <v/>
      </c>
      <c r="BJ6" t="str">
        <f t="shared" si="26"/>
        <v/>
      </c>
      <c r="BK6" t="str">
        <f t="shared" si="27"/>
        <v/>
      </c>
      <c r="BL6" t="str">
        <f t="shared" si="28"/>
        <v/>
      </c>
      <c r="BM6" t="str">
        <f t="shared" si="29"/>
        <v/>
      </c>
      <c r="BN6" t="str">
        <f t="shared" si="30"/>
        <v/>
      </c>
      <c r="BO6" t="str">
        <f t="shared" si="31"/>
        <v/>
      </c>
      <c r="BP6" t="str">
        <f t="shared" si="32"/>
        <v/>
      </c>
      <c r="BQ6" t="str">
        <f t="shared" si="33"/>
        <v/>
      </c>
      <c r="BR6" t="str">
        <f t="shared" si="34"/>
        <v/>
      </c>
      <c r="BS6" t="str">
        <f t="shared" si="35"/>
        <v/>
      </c>
      <c r="BT6" t="str">
        <f t="shared" si="36"/>
        <v/>
      </c>
      <c r="BU6" t="str">
        <f t="shared" si="37"/>
        <v/>
      </c>
    </row>
    <row r="7" spans="1:73" ht="12" customHeight="1" x14ac:dyDescent="0.2">
      <c r="B7" s="90">
        <v>4</v>
      </c>
      <c r="C7" s="91" t="str">
        <f t="shared" si="0"/>
        <v>Söndag</v>
      </c>
      <c r="D7" s="92" t="str">
        <f t="shared" si="1"/>
        <v>n</v>
      </c>
      <c r="E7" s="219" t="str">
        <f t="shared" si="19"/>
        <v>sö</v>
      </c>
      <c r="F7" s="97"/>
      <c r="G7" s="93"/>
      <c r="H7" s="136"/>
      <c r="I7" s="131"/>
      <c r="J7" s="165" t="str">
        <f t="shared" si="2"/>
        <v/>
      </c>
      <c r="K7" s="166"/>
      <c r="L7" s="167"/>
      <c r="M7" s="100" t="str">
        <f t="shared" si="3"/>
        <v/>
      </c>
      <c r="N7" s="83" t="str">
        <f t="shared" si="4"/>
        <v/>
      </c>
      <c r="O7" s="176"/>
      <c r="P7" s="108"/>
      <c r="Q7" s="184"/>
      <c r="R7" s="188"/>
      <c r="S7" s="189"/>
      <c r="T7" s="190"/>
      <c r="U7" s="100" t="str">
        <f t="shared" si="5"/>
        <v/>
      </c>
      <c r="V7" s="83" t="str">
        <f t="shared" si="6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Kalender!BO15</f>
        <v>45326</v>
      </c>
      <c r="AI7" s="62">
        <f>IF(Kalender!H15&lt;&gt;"","x",0)</f>
        <v>0</v>
      </c>
      <c r="AJ7" s="62">
        <f>IF(Kalender!I15&lt;&gt;"","x",0)</f>
        <v>0</v>
      </c>
      <c r="AK7" s="62">
        <f>Kalender!J15</f>
        <v>0</v>
      </c>
      <c r="AL7" s="30">
        <f>IF(E7="1",0,IF(WEEKDAY(AH7)=2,Kalender!$T$4,IF(WEEKDAY(AH7)=3,Kalender!$T$5,IF(WEEKDAY(AH7)=4,Kalender!$T$6,IF(WEEKDAY(AH7)=5,Kalender!$T$7,IF(WEEKDAY(AH7)=6,Kalender!$T$8,0))))))</f>
        <v>0</v>
      </c>
      <c r="AM7" s="30">
        <f t="shared" si="7"/>
        <v>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9"/>
        <v/>
      </c>
      <c r="AT7">
        <f t="shared" si="10"/>
        <v>0</v>
      </c>
      <c r="AU7">
        <f t="shared" si="11"/>
        <v>0</v>
      </c>
      <c r="AV7">
        <f t="shared" si="12"/>
        <v>0</v>
      </c>
      <c r="AW7">
        <f t="shared" si="13"/>
        <v>0</v>
      </c>
      <c r="AX7">
        <f t="shared" si="14"/>
        <v>0</v>
      </c>
      <c r="AY7">
        <f t="shared" si="15"/>
        <v>0</v>
      </c>
      <c r="AZ7">
        <f t="shared" si="20"/>
        <v>0</v>
      </c>
      <c r="BA7" t="str">
        <f t="shared" si="21"/>
        <v/>
      </c>
      <c r="BB7" s="12">
        <f t="shared" si="16"/>
        <v>0</v>
      </c>
      <c r="BC7" s="12">
        <f t="shared" si="17"/>
        <v>0</v>
      </c>
      <c r="BD7" s="12">
        <f t="shared" si="18"/>
        <v>0</v>
      </c>
      <c r="BE7">
        <f t="shared" si="22"/>
        <v>0</v>
      </c>
      <c r="BG7" t="str">
        <f t="shared" si="23"/>
        <v/>
      </c>
      <c r="BH7" t="str">
        <f t="shared" si="24"/>
        <v/>
      </c>
      <c r="BI7" t="str">
        <f t="shared" si="25"/>
        <v/>
      </c>
      <c r="BJ7" t="str">
        <f t="shared" si="26"/>
        <v/>
      </c>
      <c r="BK7" t="str">
        <f t="shared" si="27"/>
        <v/>
      </c>
      <c r="BL7" t="str">
        <f t="shared" si="28"/>
        <v/>
      </c>
      <c r="BM7" t="str">
        <f t="shared" si="29"/>
        <v/>
      </c>
      <c r="BN7" t="str">
        <f t="shared" si="30"/>
        <v/>
      </c>
      <c r="BO7" t="str">
        <f t="shared" si="31"/>
        <v/>
      </c>
      <c r="BP7" t="str">
        <f t="shared" si="32"/>
        <v/>
      </c>
      <c r="BQ7" t="str">
        <f t="shared" si="33"/>
        <v/>
      </c>
      <c r="BR7" t="str">
        <f t="shared" si="34"/>
        <v/>
      </c>
      <c r="BS7" t="str">
        <f t="shared" si="35"/>
        <v/>
      </c>
      <c r="BT7" t="str">
        <f t="shared" si="36"/>
        <v/>
      </c>
      <c r="BU7" t="str">
        <f t="shared" si="37"/>
        <v/>
      </c>
    </row>
    <row r="8" spans="1:73" ht="12" customHeight="1" x14ac:dyDescent="0.2">
      <c r="B8" s="79">
        <v>5</v>
      </c>
      <c r="C8" s="80" t="str">
        <f t="shared" si="0"/>
        <v>Måndag</v>
      </c>
      <c r="D8" s="81" t="str">
        <f t="shared" si="1"/>
        <v/>
      </c>
      <c r="E8" s="219" t="str">
        <f t="shared" si="19"/>
        <v/>
      </c>
      <c r="F8" s="96"/>
      <c r="G8" s="82"/>
      <c r="H8" s="135"/>
      <c r="I8" s="130"/>
      <c r="J8" s="165" t="str">
        <f t="shared" si="2"/>
        <v/>
      </c>
      <c r="K8" s="166"/>
      <c r="L8" s="167"/>
      <c r="M8" s="100" t="str">
        <f t="shared" si="3"/>
        <v/>
      </c>
      <c r="N8" s="83" t="str">
        <f t="shared" si="4"/>
        <v/>
      </c>
      <c r="O8" s="175"/>
      <c r="P8" s="107"/>
      <c r="Q8" s="184"/>
      <c r="R8" s="188"/>
      <c r="S8" s="189"/>
      <c r="T8" s="190"/>
      <c r="U8" s="100" t="str">
        <f t="shared" si="5"/>
        <v/>
      </c>
      <c r="V8" s="83" t="str">
        <f t="shared" si="6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Kalender!BO16</f>
        <v>45327</v>
      </c>
      <c r="AI8" s="62">
        <f>IF(Kalender!H16&lt;&gt;"","x",0)</f>
        <v>0</v>
      </c>
      <c r="AJ8" s="62">
        <f>IF(Kalender!I16&lt;&gt;"","x",0)</f>
        <v>0</v>
      </c>
      <c r="AK8" s="62">
        <f>Kalender!J16</f>
        <v>0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7"/>
        <v>480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9"/>
        <v/>
      </c>
      <c r="AT8">
        <f t="shared" si="10"/>
        <v>0</v>
      </c>
      <c r="AU8">
        <f t="shared" si="11"/>
        <v>0</v>
      </c>
      <c r="AV8">
        <f t="shared" si="12"/>
        <v>0</v>
      </c>
      <c r="AW8">
        <f t="shared" si="13"/>
        <v>0</v>
      </c>
      <c r="AX8">
        <f t="shared" si="14"/>
        <v>0</v>
      </c>
      <c r="AY8">
        <f t="shared" si="15"/>
        <v>0</v>
      </c>
      <c r="AZ8">
        <f t="shared" si="20"/>
        <v>0</v>
      </c>
      <c r="BA8" t="str">
        <f t="shared" si="21"/>
        <v/>
      </c>
      <c r="BB8" s="12">
        <f t="shared" si="16"/>
        <v>0</v>
      </c>
      <c r="BC8" s="12">
        <f t="shared" si="17"/>
        <v>0</v>
      </c>
      <c r="BD8" s="12">
        <f t="shared" si="18"/>
        <v>0</v>
      </c>
      <c r="BE8">
        <f t="shared" si="22"/>
        <v>0</v>
      </c>
      <c r="BG8" t="str">
        <f t="shared" si="23"/>
        <v/>
      </c>
      <c r="BH8" t="str">
        <f t="shared" si="24"/>
        <v/>
      </c>
      <c r="BI8" t="str">
        <f t="shared" si="25"/>
        <v/>
      </c>
      <c r="BJ8" t="str">
        <f t="shared" si="26"/>
        <v/>
      </c>
      <c r="BK8" t="str">
        <f t="shared" si="27"/>
        <v/>
      </c>
      <c r="BL8" t="str">
        <f t="shared" si="28"/>
        <v/>
      </c>
      <c r="BM8" t="str">
        <f t="shared" si="29"/>
        <v/>
      </c>
      <c r="BN8" t="str">
        <f t="shared" si="30"/>
        <v/>
      </c>
      <c r="BO8" t="str">
        <f t="shared" si="31"/>
        <v/>
      </c>
      <c r="BP8" t="str">
        <f t="shared" si="32"/>
        <v/>
      </c>
      <c r="BQ8" t="str">
        <f t="shared" si="33"/>
        <v/>
      </c>
      <c r="BR8" t="str">
        <f t="shared" si="34"/>
        <v/>
      </c>
      <c r="BS8" t="str">
        <f t="shared" si="35"/>
        <v/>
      </c>
      <c r="BT8" t="str">
        <f t="shared" si="36"/>
        <v/>
      </c>
      <c r="BU8" t="str">
        <f t="shared" si="37"/>
        <v/>
      </c>
    </row>
    <row r="9" spans="1:73" ht="12" customHeight="1" x14ac:dyDescent="0.2">
      <c r="B9" s="90">
        <v>6</v>
      </c>
      <c r="C9" s="91" t="str">
        <f t="shared" si="0"/>
        <v>Tisdag</v>
      </c>
      <c r="D9" s="92" t="str">
        <f t="shared" si="1"/>
        <v/>
      </c>
      <c r="E9" s="219" t="str">
        <f t="shared" si="19"/>
        <v/>
      </c>
      <c r="F9" s="97"/>
      <c r="G9" s="93"/>
      <c r="H9" s="136"/>
      <c r="I9" s="131"/>
      <c r="J9" s="165" t="str">
        <f t="shared" si="2"/>
        <v/>
      </c>
      <c r="K9" s="166"/>
      <c r="L9" s="167"/>
      <c r="M9" s="100" t="str">
        <f t="shared" si="3"/>
        <v/>
      </c>
      <c r="N9" s="83" t="str">
        <f t="shared" si="4"/>
        <v/>
      </c>
      <c r="O9" s="176"/>
      <c r="P9" s="108"/>
      <c r="Q9" s="184"/>
      <c r="R9" s="188"/>
      <c r="S9" s="189"/>
      <c r="T9" s="190"/>
      <c r="U9" s="100" t="str">
        <f t="shared" si="5"/>
        <v/>
      </c>
      <c r="V9" s="83" t="str">
        <f t="shared" si="6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Kalender!BO17</f>
        <v>45328</v>
      </c>
      <c r="AI9" s="62">
        <f>IF(Kalender!H17&lt;&gt;"","x",0)</f>
        <v>0</v>
      </c>
      <c r="AJ9" s="62">
        <f>IF(Kalender!I17&lt;&gt;"","x",0)</f>
        <v>0</v>
      </c>
      <c r="AK9" s="62">
        <f>Kalender!J17</f>
        <v>0</v>
      </c>
      <c r="AL9" s="30">
        <f>IF(E9="1",0,IF(WEEKDAY(AH9)=2,Kalender!$T$4,IF(WEEKDAY(AH9)=3,Kalender!$T$5,IF(WEEKDAY(AH9)=4,Kalender!$T$6,IF(WEEKDAY(AH9)=5,Kalender!$T$7,IF(WEEKDAY(AH9)=6,Kalender!$T$8,0))))))</f>
        <v>30</v>
      </c>
      <c r="AM9" s="30">
        <f t="shared" si="7"/>
        <v>480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480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9"/>
        <v/>
      </c>
      <c r="AT9">
        <f t="shared" si="10"/>
        <v>0</v>
      </c>
      <c r="AU9">
        <f t="shared" si="11"/>
        <v>0</v>
      </c>
      <c r="AV9">
        <f t="shared" si="12"/>
        <v>0</v>
      </c>
      <c r="AW9">
        <f t="shared" si="13"/>
        <v>0</v>
      </c>
      <c r="AX9">
        <f t="shared" si="14"/>
        <v>0</v>
      </c>
      <c r="AY9">
        <f t="shared" si="15"/>
        <v>0</v>
      </c>
      <c r="AZ9">
        <f t="shared" si="20"/>
        <v>0</v>
      </c>
      <c r="BA9" t="str">
        <f t="shared" si="21"/>
        <v/>
      </c>
      <c r="BB9" s="12">
        <f t="shared" si="16"/>
        <v>0</v>
      </c>
      <c r="BC9" s="12">
        <f t="shared" si="17"/>
        <v>0</v>
      </c>
      <c r="BD9" s="12">
        <f t="shared" si="18"/>
        <v>0</v>
      </c>
      <c r="BE9">
        <f t="shared" si="22"/>
        <v>0</v>
      </c>
      <c r="BG9" t="str">
        <f t="shared" si="23"/>
        <v/>
      </c>
      <c r="BH9" t="str">
        <f t="shared" si="24"/>
        <v/>
      </c>
      <c r="BI9" t="str">
        <f t="shared" si="25"/>
        <v/>
      </c>
      <c r="BJ9" t="str">
        <f t="shared" si="26"/>
        <v/>
      </c>
      <c r="BK9" t="str">
        <f t="shared" si="27"/>
        <v/>
      </c>
      <c r="BL9" t="str">
        <f t="shared" si="28"/>
        <v/>
      </c>
      <c r="BM9" t="str">
        <f t="shared" si="29"/>
        <v/>
      </c>
      <c r="BN9" t="str">
        <f t="shared" si="30"/>
        <v/>
      </c>
      <c r="BO9" t="str">
        <f t="shared" si="31"/>
        <v/>
      </c>
      <c r="BP9" t="str">
        <f t="shared" si="32"/>
        <v/>
      </c>
      <c r="BQ9" t="str">
        <f t="shared" si="33"/>
        <v/>
      </c>
      <c r="BR9" t="str">
        <f t="shared" si="34"/>
        <v/>
      </c>
      <c r="BS9" t="str">
        <f t="shared" si="35"/>
        <v/>
      </c>
      <c r="BT9" t="str">
        <f t="shared" si="36"/>
        <v/>
      </c>
      <c r="BU9" t="str">
        <f t="shared" si="37"/>
        <v/>
      </c>
    </row>
    <row r="10" spans="1:73" ht="12" customHeight="1" x14ac:dyDescent="0.2">
      <c r="B10" s="90">
        <v>7</v>
      </c>
      <c r="C10" s="91" t="str">
        <f t="shared" si="0"/>
        <v>Onsdag</v>
      </c>
      <c r="D10" s="92" t="str">
        <f t="shared" si="1"/>
        <v/>
      </c>
      <c r="E10" s="219" t="str">
        <f t="shared" si="19"/>
        <v/>
      </c>
      <c r="F10" s="97"/>
      <c r="G10" s="93"/>
      <c r="H10" s="136"/>
      <c r="I10" s="131"/>
      <c r="J10" s="165" t="str">
        <f t="shared" si="2"/>
        <v/>
      </c>
      <c r="K10" s="166"/>
      <c r="L10" s="167"/>
      <c r="M10" s="100" t="str">
        <f t="shared" si="3"/>
        <v/>
      </c>
      <c r="N10" s="83" t="str">
        <f t="shared" si="4"/>
        <v/>
      </c>
      <c r="O10" s="176"/>
      <c r="P10" s="108"/>
      <c r="Q10" s="184"/>
      <c r="R10" s="188"/>
      <c r="S10" s="189"/>
      <c r="T10" s="190"/>
      <c r="U10" s="100" t="str">
        <f t="shared" si="5"/>
        <v/>
      </c>
      <c r="V10" s="83" t="str">
        <f t="shared" si="6"/>
        <v/>
      </c>
      <c r="W10" s="11"/>
      <c r="X10" s="11"/>
      <c r="Y10" s="11"/>
      <c r="Z10" s="94"/>
      <c r="AB10" s="222"/>
      <c r="AE10" s="223"/>
      <c r="AG10" s="12"/>
      <c r="AH10" s="15">
        <f>Kalender!BO18</f>
        <v>45329</v>
      </c>
      <c r="AI10" s="62">
        <f>IF(Kalender!H18&lt;&gt;"","x",0)</f>
        <v>0</v>
      </c>
      <c r="AJ10" s="62">
        <f>IF(Kalender!I18&lt;&gt;"","x",0)</f>
        <v>0</v>
      </c>
      <c r="AK10" s="62">
        <f>Kalender!J18</f>
        <v>0</v>
      </c>
      <c r="AL10" s="30">
        <f>IF(E10="1",0,IF(WEEKDAY(AH10)=2,Kalender!$T$4,IF(WEEKDAY(AH10)=3,Kalender!$T$5,IF(WEEKDAY(AH10)=4,Kalender!$T$6,IF(WEEKDAY(AH10)=5,Kalender!$T$7,IF(WEEKDAY(AH10)=6,Kalender!$T$8,0))))))</f>
        <v>30</v>
      </c>
      <c r="AM10" s="30">
        <f t="shared" si="7"/>
        <v>480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480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9"/>
        <v/>
      </c>
      <c r="AT10">
        <f t="shared" si="10"/>
        <v>0</v>
      </c>
      <c r="AU10">
        <f t="shared" si="11"/>
        <v>0</v>
      </c>
      <c r="AV10">
        <f t="shared" si="12"/>
        <v>0</v>
      </c>
      <c r="AW10">
        <f t="shared" si="13"/>
        <v>0</v>
      </c>
      <c r="AX10">
        <f t="shared" si="14"/>
        <v>0</v>
      </c>
      <c r="AY10">
        <f t="shared" si="15"/>
        <v>0</v>
      </c>
      <c r="AZ10">
        <f t="shared" si="20"/>
        <v>0</v>
      </c>
      <c r="BA10" t="str">
        <f t="shared" si="21"/>
        <v/>
      </c>
      <c r="BB10" s="12">
        <f t="shared" si="16"/>
        <v>0</v>
      </c>
      <c r="BC10" s="12">
        <f t="shared" si="17"/>
        <v>0</v>
      </c>
      <c r="BD10" s="12">
        <f t="shared" si="18"/>
        <v>0</v>
      </c>
      <c r="BE10">
        <f t="shared" si="22"/>
        <v>0</v>
      </c>
      <c r="BG10" t="str">
        <f t="shared" si="23"/>
        <v/>
      </c>
      <c r="BH10" t="str">
        <f t="shared" si="24"/>
        <v/>
      </c>
      <c r="BI10" t="str">
        <f t="shared" si="25"/>
        <v/>
      </c>
      <c r="BJ10" t="str">
        <f t="shared" si="26"/>
        <v/>
      </c>
      <c r="BK10" t="str">
        <f t="shared" si="27"/>
        <v/>
      </c>
      <c r="BL10" t="str">
        <f t="shared" si="28"/>
        <v/>
      </c>
      <c r="BM10" t="str">
        <f t="shared" si="29"/>
        <v/>
      </c>
      <c r="BN10" t="str">
        <f t="shared" si="30"/>
        <v/>
      </c>
      <c r="BO10" t="str">
        <f t="shared" si="31"/>
        <v/>
      </c>
      <c r="BP10" t="str">
        <f t="shared" si="32"/>
        <v/>
      </c>
      <c r="BQ10" t="str">
        <f t="shared" si="33"/>
        <v/>
      </c>
      <c r="BR10" t="str">
        <f t="shared" si="34"/>
        <v/>
      </c>
      <c r="BS10" t="str">
        <f t="shared" si="35"/>
        <v/>
      </c>
      <c r="BT10" t="str">
        <f t="shared" si="36"/>
        <v/>
      </c>
      <c r="BU10" t="str">
        <f t="shared" si="37"/>
        <v/>
      </c>
    </row>
    <row r="11" spans="1:73" ht="12" customHeight="1" x14ac:dyDescent="0.2">
      <c r="B11" s="90">
        <v>8</v>
      </c>
      <c r="C11" s="91" t="str">
        <f t="shared" si="0"/>
        <v>Torsdag</v>
      </c>
      <c r="D11" s="92" t="str">
        <f t="shared" si="1"/>
        <v/>
      </c>
      <c r="E11" s="219" t="str">
        <f t="shared" si="19"/>
        <v/>
      </c>
      <c r="F11" s="97"/>
      <c r="G11" s="93"/>
      <c r="H11" s="136"/>
      <c r="I11" s="131"/>
      <c r="J11" s="165" t="str">
        <f t="shared" si="2"/>
        <v/>
      </c>
      <c r="K11" s="166"/>
      <c r="L11" s="167"/>
      <c r="M11" s="100" t="str">
        <f t="shared" si="3"/>
        <v/>
      </c>
      <c r="N11" s="83" t="str">
        <f t="shared" si="4"/>
        <v/>
      </c>
      <c r="O11" s="176"/>
      <c r="P11" s="108"/>
      <c r="Q11" s="184"/>
      <c r="R11" s="188"/>
      <c r="S11" s="189"/>
      <c r="T11" s="190"/>
      <c r="U11" s="100" t="str">
        <f t="shared" si="5"/>
        <v/>
      </c>
      <c r="V11" s="83" t="str">
        <f t="shared" si="6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Kalender!BO19</f>
        <v>45330</v>
      </c>
      <c r="AI11" s="62">
        <f>IF(Kalender!H19&lt;&gt;"","x",0)</f>
        <v>0</v>
      </c>
      <c r="AJ11" s="62">
        <f>IF(Kalender!I19&lt;&gt;"","x",0)</f>
        <v>0</v>
      </c>
      <c r="AK11" s="62">
        <f>Kalender!J19</f>
        <v>0</v>
      </c>
      <c r="AL11" s="30">
        <f>IF(E11="1",0,IF(WEEKDAY(AH11)=2,Kalender!$T$4,IF(WEEKDAY(AH11)=3,Kalender!$T$5,IF(WEEKDAY(AH11)=4,Kalender!$T$6,IF(WEEKDAY(AH11)=5,Kalender!$T$7,IF(WEEKDAY(AH11)=6,Kalender!$T$8,0))))))</f>
        <v>30</v>
      </c>
      <c r="AM11" s="30">
        <f t="shared" si="7"/>
        <v>480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480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9"/>
        <v/>
      </c>
      <c r="AT11">
        <f t="shared" si="10"/>
        <v>0</v>
      </c>
      <c r="AU11">
        <f t="shared" si="11"/>
        <v>0</v>
      </c>
      <c r="AV11">
        <f t="shared" si="12"/>
        <v>0</v>
      </c>
      <c r="AW11">
        <f t="shared" si="13"/>
        <v>0</v>
      </c>
      <c r="AX11">
        <f t="shared" si="14"/>
        <v>0</v>
      </c>
      <c r="AY11">
        <f t="shared" si="15"/>
        <v>0</v>
      </c>
      <c r="AZ11">
        <f t="shared" si="20"/>
        <v>0</v>
      </c>
      <c r="BA11" t="str">
        <f t="shared" si="21"/>
        <v/>
      </c>
      <c r="BB11" s="12">
        <f t="shared" si="16"/>
        <v>0</v>
      </c>
      <c r="BC11" s="12">
        <f t="shared" si="17"/>
        <v>0</v>
      </c>
      <c r="BD11" s="12">
        <f t="shared" si="18"/>
        <v>0</v>
      </c>
      <c r="BE11">
        <f t="shared" si="22"/>
        <v>0</v>
      </c>
      <c r="BG11" t="str">
        <f t="shared" si="23"/>
        <v/>
      </c>
      <c r="BH11" t="str">
        <f t="shared" si="24"/>
        <v/>
      </c>
      <c r="BI11" t="str">
        <f t="shared" si="25"/>
        <v/>
      </c>
      <c r="BJ11" t="str">
        <f t="shared" si="26"/>
        <v/>
      </c>
      <c r="BK11" t="str">
        <f t="shared" si="27"/>
        <v/>
      </c>
      <c r="BL11" t="str">
        <f t="shared" si="28"/>
        <v/>
      </c>
      <c r="BM11" t="str">
        <f t="shared" si="29"/>
        <v/>
      </c>
      <c r="BN11" t="str">
        <f t="shared" si="30"/>
        <v/>
      </c>
      <c r="BO11" t="str">
        <f t="shared" si="31"/>
        <v/>
      </c>
      <c r="BP11" t="str">
        <f t="shared" si="32"/>
        <v/>
      </c>
      <c r="BQ11" t="str">
        <f t="shared" si="33"/>
        <v/>
      </c>
      <c r="BR11" t="str">
        <f t="shared" si="34"/>
        <v/>
      </c>
      <c r="BS11" t="str">
        <f t="shared" si="35"/>
        <v/>
      </c>
      <c r="BT11" t="str">
        <f t="shared" si="36"/>
        <v/>
      </c>
      <c r="BU11" t="str">
        <f t="shared" si="37"/>
        <v/>
      </c>
    </row>
    <row r="12" spans="1:73" ht="12" customHeight="1" x14ac:dyDescent="0.2">
      <c r="B12" s="90">
        <v>9</v>
      </c>
      <c r="C12" s="91" t="str">
        <f t="shared" si="0"/>
        <v>Fredag</v>
      </c>
      <c r="D12" s="92" t="str">
        <f t="shared" si="1"/>
        <v/>
      </c>
      <c r="E12" s="219" t="str">
        <f t="shared" si="19"/>
        <v/>
      </c>
      <c r="F12" s="97"/>
      <c r="G12" s="93"/>
      <c r="H12" s="136"/>
      <c r="I12" s="131"/>
      <c r="J12" s="165" t="str">
        <f t="shared" si="2"/>
        <v/>
      </c>
      <c r="K12" s="166"/>
      <c r="L12" s="167"/>
      <c r="M12" s="100" t="str">
        <f t="shared" si="3"/>
        <v/>
      </c>
      <c r="N12" s="83" t="str">
        <f t="shared" si="4"/>
        <v/>
      </c>
      <c r="O12" s="176"/>
      <c r="P12" s="108"/>
      <c r="Q12" s="184"/>
      <c r="R12" s="188"/>
      <c r="S12" s="189"/>
      <c r="T12" s="190"/>
      <c r="U12" s="100" t="str">
        <f t="shared" si="5"/>
        <v/>
      </c>
      <c r="V12" s="83" t="str">
        <f t="shared" si="6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Kalender!BO20</f>
        <v>45331</v>
      </c>
      <c r="AI12" s="62">
        <f>IF(Kalender!H20&lt;&gt;"","x",0)</f>
        <v>0</v>
      </c>
      <c r="AJ12" s="62">
        <f>IF(Kalender!I20&lt;&gt;"","x",0)</f>
        <v>0</v>
      </c>
      <c r="AK12" s="62">
        <f>Kalender!J20</f>
        <v>0</v>
      </c>
      <c r="AL12" s="30">
        <f>IF(E12="1",0,IF(WEEKDAY(AH12)=2,Kalender!$T$4,IF(WEEKDAY(AH12)=3,Kalender!$T$5,IF(WEEKDAY(AH12)=4,Kalender!$T$6,IF(WEEKDAY(AH12)=5,Kalender!$T$7,IF(WEEKDAY(AH12)=6,Kalender!$T$8,0))))))</f>
        <v>30</v>
      </c>
      <c r="AM12" s="30">
        <f t="shared" si="7"/>
        <v>480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480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9"/>
        <v/>
      </c>
      <c r="AT12">
        <f t="shared" si="10"/>
        <v>0</v>
      </c>
      <c r="AU12">
        <f t="shared" si="11"/>
        <v>0</v>
      </c>
      <c r="AV12">
        <f t="shared" si="12"/>
        <v>0</v>
      </c>
      <c r="AW12">
        <f t="shared" si="13"/>
        <v>0</v>
      </c>
      <c r="AX12">
        <f t="shared" si="14"/>
        <v>0</v>
      </c>
      <c r="AY12">
        <f t="shared" si="15"/>
        <v>0</v>
      </c>
      <c r="AZ12">
        <f t="shared" si="20"/>
        <v>0</v>
      </c>
      <c r="BA12" t="str">
        <f t="shared" si="21"/>
        <v/>
      </c>
      <c r="BB12" s="12">
        <f t="shared" si="16"/>
        <v>0</v>
      </c>
      <c r="BC12" s="12">
        <f t="shared" si="17"/>
        <v>0</v>
      </c>
      <c r="BD12" s="12">
        <f t="shared" si="18"/>
        <v>0</v>
      </c>
      <c r="BE12">
        <f t="shared" si="22"/>
        <v>0</v>
      </c>
      <c r="BG12" t="str">
        <f t="shared" si="23"/>
        <v/>
      </c>
      <c r="BH12" t="str">
        <f t="shared" si="24"/>
        <v/>
      </c>
      <c r="BI12" t="str">
        <f t="shared" si="25"/>
        <v/>
      </c>
      <c r="BJ12" t="str">
        <f t="shared" si="26"/>
        <v/>
      </c>
      <c r="BK12" t="str">
        <f t="shared" si="27"/>
        <v/>
      </c>
      <c r="BL12" t="str">
        <f t="shared" si="28"/>
        <v/>
      </c>
      <c r="BM12" t="str">
        <f t="shared" si="29"/>
        <v/>
      </c>
      <c r="BN12" t="str">
        <f t="shared" si="30"/>
        <v/>
      </c>
      <c r="BO12" t="str">
        <f t="shared" si="31"/>
        <v/>
      </c>
      <c r="BP12" t="str">
        <f t="shared" si="32"/>
        <v/>
      </c>
      <c r="BQ12" t="str">
        <f t="shared" si="33"/>
        <v/>
      </c>
      <c r="BR12" t="str">
        <f t="shared" si="34"/>
        <v/>
      </c>
      <c r="BS12" t="str">
        <f t="shared" si="35"/>
        <v/>
      </c>
      <c r="BT12" t="str">
        <f t="shared" si="36"/>
        <v/>
      </c>
      <c r="BU12" t="str">
        <f t="shared" si="37"/>
        <v/>
      </c>
    </row>
    <row r="13" spans="1:73" ht="12" customHeight="1" x14ac:dyDescent="0.2">
      <c r="B13" s="90">
        <v>10</v>
      </c>
      <c r="C13" s="91" t="str">
        <f t="shared" si="0"/>
        <v>Lördag</v>
      </c>
      <c r="D13" s="92" t="str">
        <f t="shared" si="1"/>
        <v/>
      </c>
      <c r="E13" s="219" t="str">
        <f t="shared" si="19"/>
        <v>lö</v>
      </c>
      <c r="F13" s="97"/>
      <c r="G13" s="93"/>
      <c r="H13" s="136"/>
      <c r="I13" s="131"/>
      <c r="J13" s="165" t="str">
        <f t="shared" si="2"/>
        <v/>
      </c>
      <c r="K13" s="166"/>
      <c r="L13" s="167"/>
      <c r="M13" s="100" t="str">
        <f t="shared" si="3"/>
        <v/>
      </c>
      <c r="N13" s="83" t="str">
        <f t="shared" si="4"/>
        <v/>
      </c>
      <c r="O13" s="176"/>
      <c r="P13" s="108"/>
      <c r="Q13" s="184"/>
      <c r="R13" s="188"/>
      <c r="S13" s="189"/>
      <c r="T13" s="190"/>
      <c r="U13" s="100" t="str">
        <f t="shared" si="5"/>
        <v/>
      </c>
      <c r="V13" s="83" t="str">
        <f t="shared" si="6"/>
        <v/>
      </c>
      <c r="W13" s="11"/>
      <c r="X13" s="11"/>
      <c r="Y13" s="11"/>
      <c r="Z13" s="94"/>
      <c r="AB13" s="222"/>
      <c r="AE13" s="223"/>
      <c r="AG13" s="12"/>
      <c r="AH13" s="15">
        <f>Kalender!BO21</f>
        <v>45332</v>
      </c>
      <c r="AI13" s="62">
        <f>IF(Kalender!H21&lt;&gt;"","x",0)</f>
        <v>0</v>
      </c>
      <c r="AJ13" s="62">
        <f>IF(Kalender!I21&lt;&gt;"","x",0)</f>
        <v>0</v>
      </c>
      <c r="AK13" s="62">
        <f>Kalender!J21</f>
        <v>0</v>
      </c>
      <c r="AL13" s="30">
        <f>IF(E13="1",0,IF(WEEKDAY(AH13)=2,Kalender!$T$4,IF(WEEKDAY(AH13)=3,Kalender!$T$5,IF(WEEKDAY(AH13)=4,Kalender!$T$6,IF(WEEKDAY(AH13)=5,Kalender!$T$7,IF(WEEKDAY(AH13)=6,Kalender!$T$8,0))))))</f>
        <v>0</v>
      </c>
      <c r="AM13" s="30">
        <f t="shared" si="7"/>
        <v>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9"/>
        <v/>
      </c>
      <c r="AT13">
        <f t="shared" si="10"/>
        <v>0</v>
      </c>
      <c r="AU13">
        <f t="shared" si="11"/>
        <v>0</v>
      </c>
      <c r="AV13">
        <f t="shared" si="12"/>
        <v>0</v>
      </c>
      <c r="AW13">
        <f t="shared" si="13"/>
        <v>0</v>
      </c>
      <c r="AX13">
        <f t="shared" si="14"/>
        <v>0</v>
      </c>
      <c r="AY13">
        <f t="shared" si="15"/>
        <v>0</v>
      </c>
      <c r="AZ13">
        <f t="shared" si="20"/>
        <v>0</v>
      </c>
      <c r="BA13" t="str">
        <f t="shared" si="21"/>
        <v/>
      </c>
      <c r="BB13" s="12">
        <f t="shared" si="16"/>
        <v>0</v>
      </c>
      <c r="BC13" s="12">
        <f t="shared" si="17"/>
        <v>0</v>
      </c>
      <c r="BD13" s="12">
        <f t="shared" si="18"/>
        <v>0</v>
      </c>
      <c r="BE13">
        <f t="shared" si="22"/>
        <v>0</v>
      </c>
      <c r="BG13" t="str">
        <f t="shared" si="23"/>
        <v/>
      </c>
      <c r="BH13" t="str">
        <f t="shared" si="24"/>
        <v/>
      </c>
      <c r="BI13" t="str">
        <f t="shared" si="25"/>
        <v/>
      </c>
      <c r="BJ13" t="str">
        <f t="shared" si="26"/>
        <v/>
      </c>
      <c r="BK13" t="str">
        <f t="shared" si="27"/>
        <v/>
      </c>
      <c r="BL13" t="str">
        <f t="shared" si="28"/>
        <v/>
      </c>
      <c r="BM13" t="str">
        <f t="shared" si="29"/>
        <v/>
      </c>
      <c r="BN13" t="str">
        <f t="shared" si="30"/>
        <v/>
      </c>
      <c r="BO13" t="str">
        <f t="shared" si="31"/>
        <v/>
      </c>
      <c r="BP13" t="str">
        <f t="shared" si="32"/>
        <v/>
      </c>
      <c r="BQ13" t="str">
        <f t="shared" si="33"/>
        <v/>
      </c>
      <c r="BR13" t="str">
        <f t="shared" si="34"/>
        <v/>
      </c>
      <c r="BS13" t="str">
        <f t="shared" si="35"/>
        <v/>
      </c>
      <c r="BT13" t="str">
        <f t="shared" si="36"/>
        <v/>
      </c>
      <c r="BU13" t="str">
        <f t="shared" si="37"/>
        <v/>
      </c>
    </row>
    <row r="14" spans="1:73" ht="12" customHeight="1" x14ac:dyDescent="0.2">
      <c r="B14" s="90">
        <v>11</v>
      </c>
      <c r="C14" s="91" t="str">
        <f t="shared" si="0"/>
        <v>Söndag</v>
      </c>
      <c r="D14" s="92" t="str">
        <f t="shared" si="1"/>
        <v>n</v>
      </c>
      <c r="E14" s="219" t="str">
        <f t="shared" si="19"/>
        <v>sö</v>
      </c>
      <c r="F14" s="97"/>
      <c r="G14" s="93"/>
      <c r="H14" s="136"/>
      <c r="I14" s="131"/>
      <c r="J14" s="165" t="str">
        <f t="shared" si="2"/>
        <v/>
      </c>
      <c r="K14" s="166"/>
      <c r="L14" s="167"/>
      <c r="M14" s="100" t="str">
        <f t="shared" si="3"/>
        <v/>
      </c>
      <c r="N14" s="83" t="str">
        <f t="shared" si="4"/>
        <v/>
      </c>
      <c r="O14" s="176"/>
      <c r="P14" s="108"/>
      <c r="Q14" s="184"/>
      <c r="R14" s="188"/>
      <c r="S14" s="189"/>
      <c r="T14" s="190"/>
      <c r="U14" s="100" t="str">
        <f t="shared" si="5"/>
        <v/>
      </c>
      <c r="V14" s="83" t="str">
        <f t="shared" si="6"/>
        <v/>
      </c>
      <c r="W14" s="210"/>
      <c r="X14" s="11"/>
      <c r="Y14" s="11"/>
      <c r="Z14" s="94"/>
      <c r="AB14" s="222"/>
      <c r="AC14" s="66" t="s">
        <v>77</v>
      </c>
      <c r="AE14" s="223"/>
      <c r="AG14" s="12"/>
      <c r="AH14" s="15">
        <f>Kalender!BO22</f>
        <v>45333</v>
      </c>
      <c r="AI14" s="62">
        <f>IF(Kalender!H22&lt;&gt;"","x",0)</f>
        <v>0</v>
      </c>
      <c r="AJ14" s="62">
        <f>IF(Kalender!I22&lt;&gt;"","x",0)</f>
        <v>0</v>
      </c>
      <c r="AK14" s="62">
        <f>Kalender!J22</f>
        <v>0</v>
      </c>
      <c r="AL14" s="30">
        <f>IF(E14="1",0,IF(WEEKDAY(AH14)=2,Kalender!$T$4,IF(WEEKDAY(AH14)=3,Kalender!$T$5,IF(WEEKDAY(AH14)=4,Kalender!$T$6,IF(WEEKDAY(AH14)=5,Kalender!$T$7,IF(WEEKDAY(AH14)=6,Kalender!$T$8,0))))))</f>
        <v>0</v>
      </c>
      <c r="AM14" s="30">
        <f t="shared" si="7"/>
        <v>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9"/>
        <v/>
      </c>
      <c r="AT14">
        <f t="shared" si="10"/>
        <v>0</v>
      </c>
      <c r="AU14">
        <f t="shared" si="11"/>
        <v>0</v>
      </c>
      <c r="AV14">
        <f t="shared" si="12"/>
        <v>0</v>
      </c>
      <c r="AW14">
        <f t="shared" si="13"/>
        <v>0</v>
      </c>
      <c r="AX14">
        <f t="shared" si="14"/>
        <v>0</v>
      </c>
      <c r="AY14">
        <f t="shared" si="15"/>
        <v>0</v>
      </c>
      <c r="AZ14">
        <f t="shared" si="20"/>
        <v>0</v>
      </c>
      <c r="BA14" t="str">
        <f t="shared" si="21"/>
        <v/>
      </c>
      <c r="BB14" s="12">
        <f t="shared" si="16"/>
        <v>0</v>
      </c>
      <c r="BC14" s="12">
        <f t="shared" si="17"/>
        <v>0</v>
      </c>
      <c r="BD14" s="12">
        <f t="shared" si="18"/>
        <v>0</v>
      </c>
      <c r="BE14">
        <f t="shared" si="22"/>
        <v>0</v>
      </c>
      <c r="BG14" t="str">
        <f t="shared" si="23"/>
        <v/>
      </c>
      <c r="BH14" t="str">
        <f t="shared" si="24"/>
        <v/>
      </c>
      <c r="BI14" t="str">
        <f t="shared" si="25"/>
        <v/>
      </c>
      <c r="BJ14" t="str">
        <f t="shared" si="26"/>
        <v/>
      </c>
      <c r="BK14" t="str">
        <f t="shared" si="27"/>
        <v/>
      </c>
      <c r="BL14" t="str">
        <f t="shared" si="28"/>
        <v/>
      </c>
      <c r="BM14" t="str">
        <f t="shared" si="29"/>
        <v/>
      </c>
      <c r="BN14" t="str">
        <f t="shared" si="30"/>
        <v/>
      </c>
      <c r="BO14" t="str">
        <f t="shared" si="31"/>
        <v/>
      </c>
      <c r="BP14" t="str">
        <f t="shared" si="32"/>
        <v/>
      </c>
      <c r="BQ14" t="str">
        <f t="shared" si="33"/>
        <v/>
      </c>
      <c r="BR14" t="str">
        <f t="shared" si="34"/>
        <v/>
      </c>
      <c r="BS14" t="str">
        <f t="shared" si="35"/>
        <v/>
      </c>
      <c r="BT14" t="str">
        <f t="shared" si="36"/>
        <v/>
      </c>
      <c r="BU14" t="str">
        <f t="shared" si="37"/>
        <v/>
      </c>
    </row>
    <row r="15" spans="1:73" ht="12" customHeight="1" x14ac:dyDescent="0.2">
      <c r="B15" s="90">
        <v>12</v>
      </c>
      <c r="C15" s="91" t="str">
        <f t="shared" si="0"/>
        <v>Måndag</v>
      </c>
      <c r="D15" s="92" t="str">
        <f t="shared" si="1"/>
        <v/>
      </c>
      <c r="E15" s="219" t="str">
        <f t="shared" si="19"/>
        <v/>
      </c>
      <c r="F15" s="97"/>
      <c r="G15" s="93"/>
      <c r="H15" s="136"/>
      <c r="I15" s="131"/>
      <c r="J15" s="165" t="str">
        <f t="shared" si="2"/>
        <v/>
      </c>
      <c r="K15" s="166"/>
      <c r="L15" s="167"/>
      <c r="M15" s="100" t="str">
        <f t="shared" si="3"/>
        <v/>
      </c>
      <c r="N15" s="83" t="str">
        <f t="shared" si="4"/>
        <v/>
      </c>
      <c r="O15" s="176"/>
      <c r="P15" s="108"/>
      <c r="Q15" s="184"/>
      <c r="R15" s="188"/>
      <c r="S15" s="189"/>
      <c r="T15" s="190"/>
      <c r="U15" s="100" t="str">
        <f t="shared" si="5"/>
        <v/>
      </c>
      <c r="V15" s="83" t="str">
        <f t="shared" si="6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Kalender!BO23</f>
        <v>45334</v>
      </c>
      <c r="AI15" s="62">
        <f>IF(Kalender!H23&lt;&gt;"","x",0)</f>
        <v>0</v>
      </c>
      <c r="AJ15" s="62">
        <f>IF(Kalender!I23&lt;&gt;"","x",0)</f>
        <v>0</v>
      </c>
      <c r="AK15" s="62">
        <f>Kalender!J23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7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9"/>
        <v/>
      </c>
      <c r="AT15">
        <f t="shared" si="10"/>
        <v>0</v>
      </c>
      <c r="AU15">
        <f t="shared" si="11"/>
        <v>0</v>
      </c>
      <c r="AV15">
        <f t="shared" si="12"/>
        <v>0</v>
      </c>
      <c r="AW15">
        <f t="shared" si="13"/>
        <v>0</v>
      </c>
      <c r="AX15">
        <f t="shared" si="14"/>
        <v>0</v>
      </c>
      <c r="AY15">
        <f t="shared" si="15"/>
        <v>0</v>
      </c>
      <c r="AZ15">
        <f t="shared" si="20"/>
        <v>0</v>
      </c>
      <c r="BA15" t="str">
        <f t="shared" si="21"/>
        <v/>
      </c>
      <c r="BB15" s="12">
        <f t="shared" si="16"/>
        <v>0</v>
      </c>
      <c r="BC15" s="12">
        <f t="shared" si="17"/>
        <v>0</v>
      </c>
      <c r="BD15" s="12">
        <f t="shared" si="18"/>
        <v>0</v>
      </c>
      <c r="BE15">
        <f t="shared" si="22"/>
        <v>0</v>
      </c>
      <c r="BG15" t="str">
        <f t="shared" si="23"/>
        <v/>
      </c>
      <c r="BH15" t="str">
        <f t="shared" si="24"/>
        <v/>
      </c>
      <c r="BI15" t="str">
        <f t="shared" si="25"/>
        <v/>
      </c>
      <c r="BJ15" t="str">
        <f t="shared" si="26"/>
        <v/>
      </c>
      <c r="BK15" t="str">
        <f t="shared" si="27"/>
        <v/>
      </c>
      <c r="BL15" t="str">
        <f t="shared" si="28"/>
        <v/>
      </c>
      <c r="BM15" t="str">
        <f t="shared" si="29"/>
        <v/>
      </c>
      <c r="BN15" t="str">
        <f t="shared" si="30"/>
        <v/>
      </c>
      <c r="BO15" t="str">
        <f t="shared" si="31"/>
        <v/>
      </c>
      <c r="BP15" t="str">
        <f t="shared" si="32"/>
        <v/>
      </c>
      <c r="BQ15" t="str">
        <f t="shared" si="33"/>
        <v/>
      </c>
      <c r="BR15" t="str">
        <f t="shared" si="34"/>
        <v/>
      </c>
      <c r="BS15" t="str">
        <f t="shared" si="35"/>
        <v/>
      </c>
      <c r="BT15" t="str">
        <f t="shared" si="36"/>
        <v/>
      </c>
      <c r="BU15" t="str">
        <f t="shared" si="37"/>
        <v/>
      </c>
    </row>
    <row r="16" spans="1:73" ht="12" customHeight="1" x14ac:dyDescent="0.2">
      <c r="B16" s="90">
        <v>13</v>
      </c>
      <c r="C16" s="91" t="str">
        <f t="shared" si="0"/>
        <v>Tisdag</v>
      </c>
      <c r="D16" s="92" t="str">
        <f t="shared" si="1"/>
        <v/>
      </c>
      <c r="E16" s="219" t="str">
        <f t="shared" si="19"/>
        <v/>
      </c>
      <c r="F16" s="97"/>
      <c r="G16" s="93"/>
      <c r="H16" s="136"/>
      <c r="I16" s="131"/>
      <c r="J16" s="165" t="str">
        <f t="shared" si="2"/>
        <v/>
      </c>
      <c r="K16" s="166"/>
      <c r="L16" s="167"/>
      <c r="M16" s="100" t="str">
        <f t="shared" si="3"/>
        <v/>
      </c>
      <c r="N16" s="83" t="str">
        <f t="shared" si="4"/>
        <v/>
      </c>
      <c r="O16" s="176"/>
      <c r="P16" s="108"/>
      <c r="Q16" s="184"/>
      <c r="R16" s="188"/>
      <c r="S16" s="189"/>
      <c r="T16" s="190"/>
      <c r="U16" s="100" t="str">
        <f t="shared" si="5"/>
        <v/>
      </c>
      <c r="V16" s="83" t="str">
        <f t="shared" si="6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Kalender!BO24</f>
        <v>45335</v>
      </c>
      <c r="AI16" s="62">
        <f>IF(Kalender!H24&lt;&gt;"","x",0)</f>
        <v>0</v>
      </c>
      <c r="AJ16" s="62">
        <f>IF(Kalender!I24&lt;&gt;"","x",0)</f>
        <v>0</v>
      </c>
      <c r="AK16" s="62">
        <f>Kalender!J24</f>
        <v>0</v>
      </c>
      <c r="AL16" s="30">
        <f>IF(E16="1",0,IF(WEEKDAY(AH16)=2,Kalender!$T$4,IF(WEEKDAY(AH16)=3,Kalender!$T$5,IF(WEEKDAY(AH16)=4,Kalender!$T$6,IF(WEEKDAY(AH16)=5,Kalender!$T$7,IF(WEEKDAY(AH16)=6,Kalender!$T$8,0))))))</f>
        <v>30</v>
      </c>
      <c r="AM16" s="30">
        <f t="shared" si="7"/>
        <v>480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480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9"/>
        <v/>
      </c>
      <c r="AT16">
        <f t="shared" si="10"/>
        <v>0</v>
      </c>
      <c r="AU16">
        <f t="shared" si="11"/>
        <v>0</v>
      </c>
      <c r="AV16">
        <f t="shared" si="12"/>
        <v>0</v>
      </c>
      <c r="AW16">
        <f t="shared" si="13"/>
        <v>0</v>
      </c>
      <c r="AX16">
        <f t="shared" si="14"/>
        <v>0</v>
      </c>
      <c r="AY16">
        <f t="shared" si="15"/>
        <v>0</v>
      </c>
      <c r="AZ16">
        <f t="shared" si="20"/>
        <v>0</v>
      </c>
      <c r="BA16" t="str">
        <f t="shared" si="21"/>
        <v/>
      </c>
      <c r="BB16" s="12">
        <f t="shared" si="16"/>
        <v>0</v>
      </c>
      <c r="BC16" s="12">
        <f t="shared" si="17"/>
        <v>0</v>
      </c>
      <c r="BD16" s="12">
        <f t="shared" si="18"/>
        <v>0</v>
      </c>
      <c r="BE16">
        <f t="shared" si="22"/>
        <v>0</v>
      </c>
      <c r="BG16" t="str">
        <f t="shared" si="23"/>
        <v/>
      </c>
      <c r="BH16" t="str">
        <f t="shared" si="24"/>
        <v/>
      </c>
      <c r="BI16" t="str">
        <f t="shared" si="25"/>
        <v/>
      </c>
      <c r="BJ16" t="str">
        <f t="shared" si="26"/>
        <v/>
      </c>
      <c r="BK16" t="str">
        <f t="shared" si="27"/>
        <v/>
      </c>
      <c r="BL16" t="str">
        <f t="shared" si="28"/>
        <v/>
      </c>
      <c r="BM16" t="str">
        <f t="shared" si="29"/>
        <v/>
      </c>
      <c r="BN16" t="str">
        <f t="shared" si="30"/>
        <v/>
      </c>
      <c r="BO16" t="str">
        <f t="shared" si="31"/>
        <v/>
      </c>
      <c r="BP16" t="str">
        <f t="shared" si="32"/>
        <v/>
      </c>
      <c r="BQ16" t="str">
        <f t="shared" si="33"/>
        <v/>
      </c>
      <c r="BR16" t="str">
        <f t="shared" si="34"/>
        <v/>
      </c>
      <c r="BS16" t="str">
        <f t="shared" si="35"/>
        <v/>
      </c>
      <c r="BT16" t="str">
        <f t="shared" si="36"/>
        <v/>
      </c>
      <c r="BU16" t="str">
        <f t="shared" si="37"/>
        <v/>
      </c>
    </row>
    <row r="17" spans="2:73" ht="12" customHeight="1" x14ac:dyDescent="0.2">
      <c r="B17" s="90">
        <v>14</v>
      </c>
      <c r="C17" s="91" t="str">
        <f t="shared" si="0"/>
        <v>Onsdag</v>
      </c>
      <c r="D17" s="92" t="str">
        <f t="shared" si="1"/>
        <v/>
      </c>
      <c r="E17" s="219" t="str">
        <f t="shared" si="19"/>
        <v/>
      </c>
      <c r="F17" s="97"/>
      <c r="G17" s="93"/>
      <c r="H17" s="136"/>
      <c r="I17" s="131"/>
      <c r="J17" s="165" t="str">
        <f t="shared" si="2"/>
        <v/>
      </c>
      <c r="K17" s="166"/>
      <c r="L17" s="167"/>
      <c r="M17" s="100" t="str">
        <f t="shared" si="3"/>
        <v/>
      </c>
      <c r="N17" s="83" t="str">
        <f t="shared" si="4"/>
        <v/>
      </c>
      <c r="O17" s="176"/>
      <c r="P17" s="108"/>
      <c r="Q17" s="184"/>
      <c r="R17" s="188"/>
      <c r="S17" s="189"/>
      <c r="T17" s="190"/>
      <c r="U17" s="100" t="str">
        <f t="shared" si="5"/>
        <v/>
      </c>
      <c r="V17" s="83" t="str">
        <f t="shared" si="6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Kalender!BO25</f>
        <v>45336</v>
      </c>
      <c r="AI17" s="62">
        <f>IF(Kalender!H25&lt;&gt;"","x",0)</f>
        <v>0</v>
      </c>
      <c r="AJ17" s="62">
        <f>IF(Kalender!I25&lt;&gt;"","x",0)</f>
        <v>0</v>
      </c>
      <c r="AK17" s="62">
        <f>Kalender!J25</f>
        <v>0</v>
      </c>
      <c r="AL17" s="30">
        <f>IF(E17="1",0,IF(WEEKDAY(AH17)=2,Kalender!$T$4,IF(WEEKDAY(AH17)=3,Kalender!$T$5,IF(WEEKDAY(AH17)=4,Kalender!$T$6,IF(WEEKDAY(AH17)=5,Kalender!$T$7,IF(WEEKDAY(AH17)=6,Kalender!$T$8,0))))))</f>
        <v>30</v>
      </c>
      <c r="AM17" s="30">
        <f t="shared" si="7"/>
        <v>480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480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9"/>
        <v/>
      </c>
      <c r="AT17">
        <f t="shared" si="10"/>
        <v>0</v>
      </c>
      <c r="AU17">
        <f t="shared" si="11"/>
        <v>0</v>
      </c>
      <c r="AV17">
        <f t="shared" si="12"/>
        <v>0</v>
      </c>
      <c r="AW17">
        <f t="shared" si="13"/>
        <v>0</v>
      </c>
      <c r="AX17">
        <f t="shared" si="14"/>
        <v>0</v>
      </c>
      <c r="AY17">
        <f t="shared" si="15"/>
        <v>0</v>
      </c>
      <c r="AZ17">
        <f t="shared" si="20"/>
        <v>0</v>
      </c>
      <c r="BA17" t="str">
        <f t="shared" si="21"/>
        <v/>
      </c>
      <c r="BB17" s="12">
        <f t="shared" si="16"/>
        <v>0</v>
      </c>
      <c r="BC17" s="12">
        <f t="shared" si="17"/>
        <v>0</v>
      </c>
      <c r="BD17" s="12">
        <f t="shared" si="18"/>
        <v>0</v>
      </c>
      <c r="BE17">
        <f t="shared" si="22"/>
        <v>0</v>
      </c>
      <c r="BG17" t="str">
        <f t="shared" si="23"/>
        <v/>
      </c>
      <c r="BH17" t="str">
        <f t="shared" si="24"/>
        <v/>
      </c>
      <c r="BI17" t="str">
        <f t="shared" si="25"/>
        <v/>
      </c>
      <c r="BJ17" t="str">
        <f t="shared" si="26"/>
        <v/>
      </c>
      <c r="BK17" t="str">
        <f t="shared" si="27"/>
        <v/>
      </c>
      <c r="BL17" t="str">
        <f t="shared" si="28"/>
        <v/>
      </c>
      <c r="BM17" t="str">
        <f t="shared" si="29"/>
        <v/>
      </c>
      <c r="BN17" t="str">
        <f t="shared" si="30"/>
        <v/>
      </c>
      <c r="BO17" t="str">
        <f t="shared" si="31"/>
        <v/>
      </c>
      <c r="BP17" t="str">
        <f t="shared" si="32"/>
        <v/>
      </c>
      <c r="BQ17" t="str">
        <f t="shared" si="33"/>
        <v/>
      </c>
      <c r="BR17" t="str">
        <f t="shared" si="34"/>
        <v/>
      </c>
      <c r="BS17" t="str">
        <f t="shared" si="35"/>
        <v/>
      </c>
      <c r="BT17" t="str">
        <f t="shared" si="36"/>
        <v/>
      </c>
      <c r="BU17" t="str">
        <f t="shared" si="37"/>
        <v/>
      </c>
    </row>
    <row r="18" spans="2:73" ht="12" customHeight="1" x14ac:dyDescent="0.2">
      <c r="B18" s="90">
        <v>15</v>
      </c>
      <c r="C18" s="91" t="str">
        <f t="shared" si="0"/>
        <v>Torsdag</v>
      </c>
      <c r="D18" s="92" t="str">
        <f t="shared" si="1"/>
        <v/>
      </c>
      <c r="E18" s="219" t="str">
        <f t="shared" si="19"/>
        <v/>
      </c>
      <c r="F18" s="97"/>
      <c r="G18" s="93"/>
      <c r="H18" s="136"/>
      <c r="I18" s="131"/>
      <c r="J18" s="165" t="str">
        <f t="shared" si="2"/>
        <v/>
      </c>
      <c r="K18" s="166"/>
      <c r="L18" s="167"/>
      <c r="M18" s="100" t="str">
        <f t="shared" si="3"/>
        <v/>
      </c>
      <c r="N18" s="83" t="str">
        <f t="shared" si="4"/>
        <v/>
      </c>
      <c r="O18" s="176"/>
      <c r="P18" s="108"/>
      <c r="Q18" s="184"/>
      <c r="R18" s="188"/>
      <c r="S18" s="189"/>
      <c r="T18" s="190"/>
      <c r="U18" s="100" t="str">
        <f t="shared" si="5"/>
        <v/>
      </c>
      <c r="V18" s="83" t="str">
        <f t="shared" si="6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Kalender!BO26</f>
        <v>45337</v>
      </c>
      <c r="AI18" s="62">
        <f>IF(Kalender!H26&lt;&gt;"","x",0)</f>
        <v>0</v>
      </c>
      <c r="AJ18" s="62">
        <f>IF(Kalender!I26&lt;&gt;"","x",0)</f>
        <v>0</v>
      </c>
      <c r="AK18" s="62">
        <f>Kalender!J26</f>
        <v>0</v>
      </c>
      <c r="AL18" s="30">
        <f>IF(E18="1",0,IF(WEEKDAY(AH18)=2,Kalender!$T$4,IF(WEEKDAY(AH18)=3,Kalender!$T$5,IF(WEEKDAY(AH18)=4,Kalender!$T$6,IF(WEEKDAY(AH18)=5,Kalender!$T$7,IF(WEEKDAY(AH18)=6,Kalender!$T$8,0))))))</f>
        <v>30</v>
      </c>
      <c r="AM18" s="30">
        <f t="shared" si="7"/>
        <v>480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480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9"/>
        <v/>
      </c>
      <c r="AT18">
        <f t="shared" si="10"/>
        <v>0</v>
      </c>
      <c r="AU18">
        <f t="shared" si="11"/>
        <v>0</v>
      </c>
      <c r="AV18">
        <f t="shared" si="12"/>
        <v>0</v>
      </c>
      <c r="AW18">
        <f t="shared" si="13"/>
        <v>0</v>
      </c>
      <c r="AX18">
        <f t="shared" si="14"/>
        <v>0</v>
      </c>
      <c r="AY18">
        <f t="shared" si="15"/>
        <v>0</v>
      </c>
      <c r="AZ18">
        <f t="shared" si="20"/>
        <v>0</v>
      </c>
      <c r="BA18" t="str">
        <f t="shared" si="21"/>
        <v/>
      </c>
      <c r="BB18" s="12">
        <f t="shared" si="16"/>
        <v>0</v>
      </c>
      <c r="BC18" s="12">
        <f t="shared" si="17"/>
        <v>0</v>
      </c>
      <c r="BD18" s="12">
        <f t="shared" si="18"/>
        <v>0</v>
      </c>
      <c r="BE18">
        <f t="shared" si="22"/>
        <v>0</v>
      </c>
      <c r="BG18" t="str">
        <f t="shared" si="23"/>
        <v/>
      </c>
      <c r="BH18" t="str">
        <f t="shared" si="24"/>
        <v/>
      </c>
      <c r="BI18" t="str">
        <f t="shared" si="25"/>
        <v/>
      </c>
      <c r="BJ18" t="str">
        <f t="shared" si="26"/>
        <v/>
      </c>
      <c r="BK18" t="str">
        <f t="shared" si="27"/>
        <v/>
      </c>
      <c r="BL18" t="str">
        <f t="shared" si="28"/>
        <v/>
      </c>
      <c r="BM18" t="str">
        <f t="shared" si="29"/>
        <v/>
      </c>
      <c r="BN18" t="str">
        <f t="shared" si="30"/>
        <v/>
      </c>
      <c r="BO18" t="str">
        <f t="shared" si="31"/>
        <v/>
      </c>
      <c r="BP18" t="str">
        <f t="shared" si="32"/>
        <v/>
      </c>
      <c r="BQ18" t="str">
        <f t="shared" si="33"/>
        <v/>
      </c>
      <c r="BR18" t="str">
        <f t="shared" si="34"/>
        <v/>
      </c>
      <c r="BS18" t="str">
        <f t="shared" si="35"/>
        <v/>
      </c>
      <c r="BT18" t="str">
        <f t="shared" si="36"/>
        <v/>
      </c>
      <c r="BU18" t="str">
        <f t="shared" si="37"/>
        <v/>
      </c>
    </row>
    <row r="19" spans="2:73" ht="12" customHeight="1" x14ac:dyDescent="0.2">
      <c r="B19" s="90">
        <v>16</v>
      </c>
      <c r="C19" s="91" t="str">
        <f t="shared" si="0"/>
        <v>Fredag</v>
      </c>
      <c r="D19" s="92" t="str">
        <f t="shared" si="1"/>
        <v/>
      </c>
      <c r="E19" s="219" t="str">
        <f t="shared" si="19"/>
        <v/>
      </c>
      <c r="F19" s="97"/>
      <c r="G19" s="93"/>
      <c r="H19" s="136"/>
      <c r="I19" s="131"/>
      <c r="J19" s="165" t="str">
        <f t="shared" si="2"/>
        <v/>
      </c>
      <c r="K19" s="166"/>
      <c r="L19" s="167"/>
      <c r="M19" s="100" t="str">
        <f t="shared" si="3"/>
        <v/>
      </c>
      <c r="N19" s="83" t="str">
        <f t="shared" si="4"/>
        <v/>
      </c>
      <c r="O19" s="176"/>
      <c r="P19" s="108"/>
      <c r="Q19" s="184"/>
      <c r="R19" s="188"/>
      <c r="S19" s="189"/>
      <c r="T19" s="190"/>
      <c r="U19" s="100" t="str">
        <f t="shared" si="5"/>
        <v/>
      </c>
      <c r="V19" s="83" t="str">
        <f t="shared" si="6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Kalender!BO27</f>
        <v>45338</v>
      </c>
      <c r="AI19" s="62">
        <f>IF(Kalender!H27&lt;&gt;"","x",0)</f>
        <v>0</v>
      </c>
      <c r="AJ19" s="62">
        <f>IF(Kalender!I27&lt;&gt;"","x",0)</f>
        <v>0</v>
      </c>
      <c r="AK19" s="62">
        <f>Kalender!J27</f>
        <v>0</v>
      </c>
      <c r="AL19" s="30">
        <f>IF(E19="1",0,IF(WEEKDAY(AH19)=2,Kalender!$T$4,IF(WEEKDAY(AH19)=3,Kalender!$T$5,IF(WEEKDAY(AH19)=4,Kalender!$T$6,IF(WEEKDAY(AH19)=5,Kalender!$T$7,IF(WEEKDAY(AH19)=6,Kalender!$T$8,0))))))</f>
        <v>30</v>
      </c>
      <c r="AM19" s="30">
        <f t="shared" si="7"/>
        <v>480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480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9"/>
        <v/>
      </c>
      <c r="AT19">
        <f t="shared" si="10"/>
        <v>0</v>
      </c>
      <c r="AU19">
        <f t="shared" si="11"/>
        <v>0</v>
      </c>
      <c r="AV19">
        <f t="shared" si="12"/>
        <v>0</v>
      </c>
      <c r="AW19">
        <f t="shared" si="13"/>
        <v>0</v>
      </c>
      <c r="AX19">
        <f t="shared" si="14"/>
        <v>0</v>
      </c>
      <c r="AY19">
        <f t="shared" si="15"/>
        <v>0</v>
      </c>
      <c r="AZ19">
        <f t="shared" si="20"/>
        <v>0</v>
      </c>
      <c r="BA19" t="str">
        <f t="shared" si="21"/>
        <v/>
      </c>
      <c r="BB19" s="12">
        <f t="shared" si="16"/>
        <v>0</v>
      </c>
      <c r="BC19" s="12">
        <f t="shared" si="17"/>
        <v>0</v>
      </c>
      <c r="BD19" s="12">
        <f t="shared" si="18"/>
        <v>0</v>
      </c>
      <c r="BE19">
        <f t="shared" si="22"/>
        <v>0</v>
      </c>
      <c r="BG19" t="str">
        <f t="shared" si="23"/>
        <v/>
      </c>
      <c r="BH19" t="str">
        <f t="shared" si="24"/>
        <v/>
      </c>
      <c r="BI19" t="str">
        <f t="shared" si="25"/>
        <v/>
      </c>
      <c r="BJ19" t="str">
        <f t="shared" si="26"/>
        <v/>
      </c>
      <c r="BK19" t="str">
        <f t="shared" si="27"/>
        <v/>
      </c>
      <c r="BL19" t="str">
        <f t="shared" si="28"/>
        <v/>
      </c>
      <c r="BM19" t="str">
        <f t="shared" si="29"/>
        <v/>
      </c>
      <c r="BN19" t="str">
        <f t="shared" si="30"/>
        <v/>
      </c>
      <c r="BO19" t="str">
        <f t="shared" si="31"/>
        <v/>
      </c>
      <c r="BP19" t="str">
        <f t="shared" si="32"/>
        <v/>
      </c>
      <c r="BQ19" t="str">
        <f t="shared" si="33"/>
        <v/>
      </c>
      <c r="BR19" t="str">
        <f t="shared" si="34"/>
        <v/>
      </c>
      <c r="BS19" t="str">
        <f t="shared" si="35"/>
        <v/>
      </c>
      <c r="BT19" t="str">
        <f t="shared" si="36"/>
        <v/>
      </c>
      <c r="BU19" t="str">
        <f t="shared" si="37"/>
        <v/>
      </c>
    </row>
    <row r="20" spans="2:73" ht="12" customHeight="1" thickBot="1" x14ac:dyDescent="0.25">
      <c r="B20" s="90">
        <v>17</v>
      </c>
      <c r="C20" s="91" t="str">
        <f t="shared" si="0"/>
        <v>Lördag</v>
      </c>
      <c r="D20" s="92" t="str">
        <f t="shared" si="1"/>
        <v/>
      </c>
      <c r="E20" s="219" t="str">
        <f t="shared" si="19"/>
        <v>lö</v>
      </c>
      <c r="F20" s="97"/>
      <c r="G20" s="93"/>
      <c r="H20" s="136"/>
      <c r="I20" s="131"/>
      <c r="J20" s="165" t="str">
        <f t="shared" si="2"/>
        <v/>
      </c>
      <c r="K20" s="166"/>
      <c r="L20" s="167"/>
      <c r="M20" s="100" t="str">
        <f t="shared" si="3"/>
        <v/>
      </c>
      <c r="N20" s="83" t="str">
        <f t="shared" si="4"/>
        <v/>
      </c>
      <c r="O20" s="176"/>
      <c r="P20" s="108"/>
      <c r="Q20" s="184"/>
      <c r="R20" s="188"/>
      <c r="S20" s="189"/>
      <c r="T20" s="190"/>
      <c r="U20" s="100" t="str">
        <f t="shared" si="5"/>
        <v/>
      </c>
      <c r="V20" s="83" t="str">
        <f t="shared" si="6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Kalender!BO28</f>
        <v>45339</v>
      </c>
      <c r="AI20" s="62">
        <f>IF(Kalender!H28&lt;&gt;"","x",0)</f>
        <v>0</v>
      </c>
      <c r="AJ20" s="62">
        <f>IF(Kalender!I28&lt;&gt;"","x",0)</f>
        <v>0</v>
      </c>
      <c r="AK20" s="62">
        <f>Kalender!J28</f>
        <v>0</v>
      </c>
      <c r="AL20" s="30">
        <f>IF(E20="1",0,IF(WEEKDAY(AH20)=2,Kalender!$T$4,IF(WEEKDAY(AH20)=3,Kalender!$T$5,IF(WEEKDAY(AH20)=4,Kalender!$T$6,IF(WEEKDAY(AH20)=5,Kalender!$T$7,IF(WEEKDAY(AH20)=6,Kalender!$T$8,0))))))</f>
        <v>0</v>
      </c>
      <c r="AM20" s="30">
        <f t="shared" si="7"/>
        <v>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9"/>
        <v/>
      </c>
      <c r="AT20">
        <f t="shared" si="10"/>
        <v>0</v>
      </c>
      <c r="AU20">
        <f t="shared" si="11"/>
        <v>0</v>
      </c>
      <c r="AV20">
        <f t="shared" si="12"/>
        <v>0</v>
      </c>
      <c r="AW20">
        <f t="shared" si="13"/>
        <v>0</v>
      </c>
      <c r="AX20">
        <f t="shared" si="14"/>
        <v>0</v>
      </c>
      <c r="AY20">
        <f t="shared" si="15"/>
        <v>0</v>
      </c>
      <c r="AZ20">
        <f t="shared" si="20"/>
        <v>0</v>
      </c>
      <c r="BA20" t="str">
        <f t="shared" si="21"/>
        <v/>
      </c>
      <c r="BB20" s="12">
        <f t="shared" si="16"/>
        <v>0</v>
      </c>
      <c r="BC20" s="12">
        <f t="shared" si="17"/>
        <v>0</v>
      </c>
      <c r="BD20" s="12">
        <f t="shared" si="18"/>
        <v>0</v>
      </c>
      <c r="BE20">
        <f t="shared" si="22"/>
        <v>0</v>
      </c>
      <c r="BG20" t="str">
        <f t="shared" si="23"/>
        <v/>
      </c>
      <c r="BH20" t="str">
        <f t="shared" si="24"/>
        <v/>
      </c>
      <c r="BI20" t="str">
        <f t="shared" si="25"/>
        <v/>
      </c>
      <c r="BJ20" t="str">
        <f t="shared" si="26"/>
        <v/>
      </c>
      <c r="BK20" t="str">
        <f t="shared" si="27"/>
        <v/>
      </c>
      <c r="BL20" t="str">
        <f t="shared" si="28"/>
        <v/>
      </c>
      <c r="BM20" t="str">
        <f t="shared" si="29"/>
        <v/>
      </c>
      <c r="BN20" t="str">
        <f t="shared" si="30"/>
        <v/>
      </c>
      <c r="BO20" t="str">
        <f t="shared" si="31"/>
        <v/>
      </c>
      <c r="BP20" t="str">
        <f t="shared" si="32"/>
        <v/>
      </c>
      <c r="BQ20" t="str">
        <f t="shared" si="33"/>
        <v/>
      </c>
      <c r="BR20" t="str">
        <f t="shared" si="34"/>
        <v/>
      </c>
      <c r="BS20" t="str">
        <f t="shared" si="35"/>
        <v/>
      </c>
      <c r="BT20" t="str">
        <f t="shared" si="36"/>
        <v/>
      </c>
      <c r="BU20" t="str">
        <f t="shared" si="37"/>
        <v/>
      </c>
    </row>
    <row r="21" spans="2:73" ht="12" customHeight="1" thickBot="1" x14ac:dyDescent="0.25">
      <c r="B21" s="90">
        <v>18</v>
      </c>
      <c r="C21" s="91" t="str">
        <f t="shared" si="0"/>
        <v>Söndag</v>
      </c>
      <c r="D21" s="92" t="str">
        <f t="shared" si="1"/>
        <v>n</v>
      </c>
      <c r="E21" s="219" t="str">
        <f t="shared" si="19"/>
        <v>sö</v>
      </c>
      <c r="F21" s="97"/>
      <c r="G21" s="93"/>
      <c r="H21" s="136"/>
      <c r="I21" s="131"/>
      <c r="J21" s="165" t="str">
        <f t="shared" si="2"/>
        <v/>
      </c>
      <c r="K21" s="166"/>
      <c r="L21" s="167"/>
      <c r="M21" s="100" t="str">
        <f t="shared" si="3"/>
        <v/>
      </c>
      <c r="N21" s="83" t="str">
        <f t="shared" si="4"/>
        <v/>
      </c>
      <c r="O21" s="176"/>
      <c r="P21" s="108"/>
      <c r="Q21" s="184"/>
      <c r="R21" s="188"/>
      <c r="S21" s="189"/>
      <c r="T21" s="190"/>
      <c r="U21" s="100" t="str">
        <f t="shared" si="5"/>
        <v/>
      </c>
      <c r="V21" s="83" t="str">
        <f t="shared" si="6"/>
        <v/>
      </c>
      <c r="W21" s="11"/>
      <c r="X21" s="11"/>
      <c r="Y21" s="11"/>
      <c r="Z21" s="94"/>
      <c r="AH21" s="15">
        <f>Kalender!BO29</f>
        <v>45340</v>
      </c>
      <c r="AI21" s="62">
        <f>IF(Kalender!H29&lt;&gt;"","x",0)</f>
        <v>0</v>
      </c>
      <c r="AJ21" s="62">
        <f>IF(Kalender!I29&lt;&gt;"","x",0)</f>
        <v>0</v>
      </c>
      <c r="AK21" s="62">
        <f>Kalender!J29</f>
        <v>0</v>
      </c>
      <c r="AL21" s="30">
        <f>IF(E21="1",0,IF(WEEKDAY(AH21)=2,Kalender!$T$4,IF(WEEKDAY(AH21)=3,Kalender!$T$5,IF(WEEKDAY(AH21)=4,Kalender!$T$6,IF(WEEKDAY(AH21)=5,Kalender!$T$7,IF(WEEKDAY(AH21)=6,Kalender!$T$8,0))))))</f>
        <v>0</v>
      </c>
      <c r="AM21" s="30">
        <f t="shared" si="7"/>
        <v>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9"/>
        <v/>
      </c>
      <c r="AT21">
        <f t="shared" si="10"/>
        <v>0</v>
      </c>
      <c r="AU21">
        <f t="shared" si="11"/>
        <v>0</v>
      </c>
      <c r="AV21">
        <f t="shared" si="12"/>
        <v>0</v>
      </c>
      <c r="AW21">
        <f t="shared" si="13"/>
        <v>0</v>
      </c>
      <c r="AX21">
        <f t="shared" si="14"/>
        <v>0</v>
      </c>
      <c r="AY21">
        <f t="shared" si="15"/>
        <v>0</v>
      </c>
      <c r="AZ21">
        <f t="shared" si="20"/>
        <v>0</v>
      </c>
      <c r="BA21" t="str">
        <f t="shared" si="21"/>
        <v/>
      </c>
      <c r="BB21" s="12">
        <f t="shared" si="16"/>
        <v>0</v>
      </c>
      <c r="BC21" s="12">
        <f t="shared" si="17"/>
        <v>0</v>
      </c>
      <c r="BD21" s="12">
        <f t="shared" si="18"/>
        <v>0</v>
      </c>
      <c r="BE21">
        <f t="shared" si="22"/>
        <v>0</v>
      </c>
      <c r="BG21" t="str">
        <f t="shared" si="23"/>
        <v/>
      </c>
      <c r="BH21" t="str">
        <f t="shared" si="24"/>
        <v/>
      </c>
      <c r="BI21" t="str">
        <f t="shared" si="25"/>
        <v/>
      </c>
      <c r="BJ21" t="str">
        <f t="shared" si="26"/>
        <v/>
      </c>
      <c r="BK21" t="str">
        <f t="shared" si="27"/>
        <v/>
      </c>
      <c r="BL21" t="str">
        <f t="shared" si="28"/>
        <v/>
      </c>
      <c r="BM21" t="str">
        <f t="shared" si="29"/>
        <v/>
      </c>
      <c r="BN21" t="str">
        <f t="shared" si="30"/>
        <v/>
      </c>
      <c r="BO21" t="str">
        <f t="shared" si="31"/>
        <v/>
      </c>
      <c r="BP21" t="str">
        <f t="shared" si="32"/>
        <v/>
      </c>
      <c r="BQ21" t="str">
        <f t="shared" si="33"/>
        <v/>
      </c>
      <c r="BR21" t="str">
        <f t="shared" si="34"/>
        <v/>
      </c>
      <c r="BS21" t="str">
        <f t="shared" si="35"/>
        <v/>
      </c>
      <c r="BT21" t="str">
        <f t="shared" si="36"/>
        <v/>
      </c>
      <c r="BU21" t="str">
        <f t="shared" si="37"/>
        <v/>
      </c>
    </row>
    <row r="22" spans="2:73" ht="12" customHeight="1" x14ac:dyDescent="0.2">
      <c r="B22" s="90">
        <v>19</v>
      </c>
      <c r="C22" s="91" t="str">
        <f t="shared" si="0"/>
        <v>Måndag</v>
      </c>
      <c r="D22" s="92" t="str">
        <f t="shared" si="1"/>
        <v/>
      </c>
      <c r="E22" s="219" t="str">
        <f t="shared" si="19"/>
        <v/>
      </c>
      <c r="F22" s="97"/>
      <c r="G22" s="93"/>
      <c r="H22" s="136"/>
      <c r="I22" s="131"/>
      <c r="J22" s="165" t="str">
        <f t="shared" si="2"/>
        <v/>
      </c>
      <c r="K22" s="166"/>
      <c r="L22" s="167"/>
      <c r="M22" s="100" t="str">
        <f t="shared" si="3"/>
        <v/>
      </c>
      <c r="N22" s="83" t="str">
        <f t="shared" si="4"/>
        <v/>
      </c>
      <c r="O22" s="176"/>
      <c r="P22" s="108"/>
      <c r="Q22" s="184"/>
      <c r="R22" s="188"/>
      <c r="S22" s="189"/>
      <c r="T22" s="190"/>
      <c r="U22" s="100" t="str">
        <f t="shared" si="5"/>
        <v/>
      </c>
      <c r="V22" s="83" t="str">
        <f t="shared" si="6"/>
        <v/>
      </c>
      <c r="W22" s="11"/>
      <c r="X22" s="11"/>
      <c r="Y22" s="11"/>
      <c r="Z22" s="94"/>
      <c r="AA22" s="63"/>
      <c r="AB22" s="256" t="s">
        <v>132</v>
      </c>
      <c r="AC22" s="257"/>
      <c r="AD22" s="257"/>
      <c r="AE22" s="258"/>
      <c r="AF22" s="63"/>
      <c r="AG22" s="16"/>
      <c r="AH22" s="15">
        <f>Kalender!BO30</f>
        <v>45341</v>
      </c>
      <c r="AI22" s="62">
        <f>IF(Kalender!H30&lt;&gt;"","x",0)</f>
        <v>0</v>
      </c>
      <c r="AJ22" s="62">
        <f>IF(Kalender!I30&lt;&gt;"","x",0)</f>
        <v>0</v>
      </c>
      <c r="AK22" s="62">
        <f>Kalender!J30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7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9"/>
        <v/>
      </c>
      <c r="AT22">
        <f t="shared" si="10"/>
        <v>0</v>
      </c>
      <c r="AU22">
        <f t="shared" si="11"/>
        <v>0</v>
      </c>
      <c r="AV22">
        <f t="shared" si="12"/>
        <v>0</v>
      </c>
      <c r="AW22">
        <f t="shared" si="13"/>
        <v>0</v>
      </c>
      <c r="AX22">
        <f t="shared" si="14"/>
        <v>0</v>
      </c>
      <c r="AY22">
        <f t="shared" si="15"/>
        <v>0</v>
      </c>
      <c r="AZ22">
        <f t="shared" si="20"/>
        <v>0</v>
      </c>
      <c r="BA22" t="str">
        <f t="shared" si="21"/>
        <v/>
      </c>
      <c r="BB22" s="12">
        <f t="shared" si="16"/>
        <v>0</v>
      </c>
      <c r="BC22" s="12">
        <f t="shared" si="17"/>
        <v>0</v>
      </c>
      <c r="BD22" s="12">
        <f t="shared" si="18"/>
        <v>0</v>
      </c>
      <c r="BE22">
        <f t="shared" si="22"/>
        <v>0</v>
      </c>
      <c r="BG22" t="str">
        <f t="shared" si="23"/>
        <v/>
      </c>
      <c r="BH22" t="str">
        <f t="shared" si="24"/>
        <v/>
      </c>
      <c r="BI22" t="str">
        <f t="shared" si="25"/>
        <v/>
      </c>
      <c r="BJ22" t="str">
        <f t="shared" si="26"/>
        <v/>
      </c>
      <c r="BK22" t="str">
        <f t="shared" si="27"/>
        <v/>
      </c>
      <c r="BL22" t="str">
        <f t="shared" si="28"/>
        <v/>
      </c>
      <c r="BM22" t="str">
        <f t="shared" si="29"/>
        <v/>
      </c>
      <c r="BN22" t="str">
        <f t="shared" si="30"/>
        <v/>
      </c>
      <c r="BO22" t="str">
        <f t="shared" si="31"/>
        <v/>
      </c>
      <c r="BP22" t="str">
        <f t="shared" si="32"/>
        <v/>
      </c>
      <c r="BQ22" t="str">
        <f t="shared" si="33"/>
        <v/>
      </c>
      <c r="BR22" t="str">
        <f t="shared" si="34"/>
        <v/>
      </c>
      <c r="BS22" t="str">
        <f t="shared" si="35"/>
        <v/>
      </c>
      <c r="BT22" t="str">
        <f t="shared" si="36"/>
        <v/>
      </c>
      <c r="BU22" t="str">
        <f t="shared" si="37"/>
        <v/>
      </c>
    </row>
    <row r="23" spans="2:73" ht="12" customHeight="1" x14ac:dyDescent="0.2">
      <c r="B23" s="90">
        <v>20</v>
      </c>
      <c r="C23" s="91" t="str">
        <f t="shared" si="0"/>
        <v>Tisdag</v>
      </c>
      <c r="D23" s="92" t="str">
        <f t="shared" si="1"/>
        <v/>
      </c>
      <c r="E23" s="219" t="str">
        <f t="shared" si="19"/>
        <v/>
      </c>
      <c r="F23" s="97"/>
      <c r="G23" s="93"/>
      <c r="H23" s="136"/>
      <c r="I23" s="131"/>
      <c r="J23" s="165" t="str">
        <f t="shared" si="2"/>
        <v/>
      </c>
      <c r="K23" s="166"/>
      <c r="L23" s="167"/>
      <c r="M23" s="100" t="str">
        <f t="shared" si="3"/>
        <v/>
      </c>
      <c r="N23" s="83" t="str">
        <f t="shared" si="4"/>
        <v/>
      </c>
      <c r="O23" s="176"/>
      <c r="P23" s="108"/>
      <c r="Q23" s="184"/>
      <c r="R23" s="188"/>
      <c r="S23" s="189"/>
      <c r="T23" s="190"/>
      <c r="U23" s="100" t="str">
        <f t="shared" si="5"/>
        <v/>
      </c>
      <c r="V23" s="83" t="str">
        <f t="shared" si="6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Kalender!BO31</f>
        <v>45342</v>
      </c>
      <c r="AI23" s="62">
        <f>IF(Kalender!H31&lt;&gt;"","x",0)</f>
        <v>0</v>
      </c>
      <c r="AJ23" s="62">
        <f>IF(Kalender!I31&lt;&gt;"","x",0)</f>
        <v>0</v>
      </c>
      <c r="AK23" s="62">
        <f>Kalender!J31</f>
        <v>0</v>
      </c>
      <c r="AL23" s="30">
        <f>IF(E23="1",0,IF(WEEKDAY(AH23)=2,Kalender!$T$4,IF(WEEKDAY(AH23)=3,Kalender!$T$5,IF(WEEKDAY(AH23)=4,Kalender!$T$6,IF(WEEKDAY(AH23)=5,Kalender!$T$7,IF(WEEKDAY(AH23)=6,Kalender!$T$8,0))))))</f>
        <v>30</v>
      </c>
      <c r="AM23" s="30">
        <f t="shared" si="7"/>
        <v>480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480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9"/>
        <v/>
      </c>
      <c r="AT23">
        <f t="shared" si="10"/>
        <v>0</v>
      </c>
      <c r="AU23">
        <f t="shared" si="11"/>
        <v>0</v>
      </c>
      <c r="AV23">
        <f t="shared" si="12"/>
        <v>0</v>
      </c>
      <c r="AW23">
        <f t="shared" si="13"/>
        <v>0</v>
      </c>
      <c r="AX23">
        <f t="shared" si="14"/>
        <v>0</v>
      </c>
      <c r="AY23">
        <f t="shared" si="15"/>
        <v>0</v>
      </c>
      <c r="AZ23">
        <f t="shared" si="20"/>
        <v>0</v>
      </c>
      <c r="BA23" t="str">
        <f t="shared" si="21"/>
        <v/>
      </c>
      <c r="BB23" s="12">
        <f t="shared" si="16"/>
        <v>0</v>
      </c>
      <c r="BC23" s="12">
        <f t="shared" si="17"/>
        <v>0</v>
      </c>
      <c r="BD23" s="12">
        <f t="shared" si="18"/>
        <v>0</v>
      </c>
      <c r="BE23">
        <f t="shared" si="22"/>
        <v>0</v>
      </c>
      <c r="BG23" t="str">
        <f t="shared" si="23"/>
        <v/>
      </c>
      <c r="BH23" t="str">
        <f t="shared" si="24"/>
        <v/>
      </c>
      <c r="BI23" t="str">
        <f t="shared" si="25"/>
        <v/>
      </c>
      <c r="BJ23" t="str">
        <f t="shared" si="26"/>
        <v/>
      </c>
      <c r="BK23" t="str">
        <f t="shared" si="27"/>
        <v/>
      </c>
      <c r="BL23" t="str">
        <f t="shared" si="28"/>
        <v/>
      </c>
      <c r="BM23" t="str">
        <f t="shared" si="29"/>
        <v/>
      </c>
      <c r="BN23" t="str">
        <f t="shared" si="30"/>
        <v/>
      </c>
      <c r="BO23" t="str">
        <f t="shared" si="31"/>
        <v/>
      </c>
      <c r="BP23" t="str">
        <f t="shared" si="32"/>
        <v/>
      </c>
      <c r="BQ23" t="str">
        <f t="shared" si="33"/>
        <v/>
      </c>
      <c r="BR23" t="str">
        <f t="shared" si="34"/>
        <v/>
      </c>
      <c r="BS23" t="str">
        <f t="shared" si="35"/>
        <v/>
      </c>
      <c r="BT23" t="str">
        <f t="shared" si="36"/>
        <v/>
      </c>
      <c r="BU23" t="str">
        <f t="shared" si="37"/>
        <v/>
      </c>
    </row>
    <row r="24" spans="2:73" ht="12" customHeight="1" x14ac:dyDescent="0.2">
      <c r="B24" s="72">
        <v>21</v>
      </c>
      <c r="C24" s="4" t="str">
        <f t="shared" si="0"/>
        <v>Onsdag</v>
      </c>
      <c r="D24" s="71" t="str">
        <f t="shared" si="1"/>
        <v/>
      </c>
      <c r="E24" s="219" t="str">
        <f t="shared" si="19"/>
        <v/>
      </c>
      <c r="F24" s="98"/>
      <c r="G24" s="67"/>
      <c r="H24" s="137"/>
      <c r="I24" s="132"/>
      <c r="J24" s="165" t="str">
        <f t="shared" si="2"/>
        <v/>
      </c>
      <c r="K24" s="166"/>
      <c r="L24" s="167"/>
      <c r="M24" s="100" t="str">
        <f t="shared" si="3"/>
        <v/>
      </c>
      <c r="N24" s="83" t="str">
        <f t="shared" si="4"/>
        <v/>
      </c>
      <c r="O24" s="177"/>
      <c r="P24" s="109"/>
      <c r="Q24" s="184"/>
      <c r="R24" s="188"/>
      <c r="S24" s="189"/>
      <c r="T24" s="190"/>
      <c r="U24" s="100" t="str">
        <f t="shared" si="5"/>
        <v/>
      </c>
      <c r="V24" s="83" t="str">
        <f t="shared" si="6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Kalender!BO32</f>
        <v>45343</v>
      </c>
      <c r="AI24" s="62">
        <f>IF(Kalender!H32&lt;&gt;"","x",0)</f>
        <v>0</v>
      </c>
      <c r="AJ24" s="62">
        <f>IF(Kalender!I32&lt;&gt;"","x",0)</f>
        <v>0</v>
      </c>
      <c r="AK24" s="62">
        <f>Kalender!J32</f>
        <v>0</v>
      </c>
      <c r="AL24" s="30">
        <f>IF(E24="1",0,IF(WEEKDAY(AH24)=2,Kalender!$T$4,IF(WEEKDAY(AH24)=3,Kalender!$T$5,IF(WEEKDAY(AH24)=4,Kalender!$T$6,IF(WEEKDAY(AH24)=5,Kalender!$T$7,IF(WEEKDAY(AH24)=6,Kalender!$T$8,0))))))</f>
        <v>30</v>
      </c>
      <c r="AM24" s="30">
        <f t="shared" si="7"/>
        <v>480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480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9"/>
        <v/>
      </c>
      <c r="AT24">
        <f t="shared" si="10"/>
        <v>0</v>
      </c>
      <c r="AU24">
        <f t="shared" si="11"/>
        <v>0</v>
      </c>
      <c r="AV24">
        <f t="shared" si="12"/>
        <v>0</v>
      </c>
      <c r="AW24">
        <f t="shared" si="13"/>
        <v>0</v>
      </c>
      <c r="AX24">
        <f t="shared" si="14"/>
        <v>0</v>
      </c>
      <c r="AY24">
        <f t="shared" si="15"/>
        <v>0</v>
      </c>
      <c r="AZ24">
        <f t="shared" si="20"/>
        <v>0</v>
      </c>
      <c r="BA24" t="str">
        <f t="shared" si="21"/>
        <v/>
      </c>
      <c r="BB24" s="12">
        <f t="shared" si="16"/>
        <v>0</v>
      </c>
      <c r="BC24" s="12">
        <f t="shared" si="17"/>
        <v>0</v>
      </c>
      <c r="BD24" s="12">
        <f t="shared" si="18"/>
        <v>0</v>
      </c>
      <c r="BE24">
        <f t="shared" si="22"/>
        <v>0</v>
      </c>
      <c r="BG24" t="str">
        <f t="shared" si="23"/>
        <v/>
      </c>
      <c r="BH24" t="str">
        <f t="shared" si="24"/>
        <v/>
      </c>
      <c r="BI24" t="str">
        <f t="shared" si="25"/>
        <v/>
      </c>
      <c r="BJ24" t="str">
        <f t="shared" si="26"/>
        <v/>
      </c>
      <c r="BK24" t="str">
        <f t="shared" si="27"/>
        <v/>
      </c>
      <c r="BL24" t="str">
        <f t="shared" si="28"/>
        <v/>
      </c>
      <c r="BM24" t="str">
        <f t="shared" si="29"/>
        <v/>
      </c>
      <c r="BN24" t="str">
        <f t="shared" si="30"/>
        <v/>
      </c>
      <c r="BO24" t="str">
        <f t="shared" si="31"/>
        <v/>
      </c>
      <c r="BP24" t="str">
        <f t="shared" si="32"/>
        <v/>
      </c>
      <c r="BQ24" t="str">
        <f t="shared" si="33"/>
        <v/>
      </c>
      <c r="BR24" t="str">
        <f t="shared" si="34"/>
        <v/>
      </c>
      <c r="BS24" t="str">
        <f t="shared" si="35"/>
        <v/>
      </c>
      <c r="BT24" t="str">
        <f t="shared" si="36"/>
        <v/>
      </c>
      <c r="BU24" t="str">
        <f t="shared" si="37"/>
        <v/>
      </c>
    </row>
    <row r="25" spans="2:73" ht="12" customHeight="1" x14ac:dyDescent="0.2">
      <c r="B25" s="90">
        <v>22</v>
      </c>
      <c r="C25" s="91" t="str">
        <f t="shared" si="0"/>
        <v>Torsdag</v>
      </c>
      <c r="D25" s="92" t="str">
        <f t="shared" si="1"/>
        <v/>
      </c>
      <c r="E25" s="219" t="str">
        <f t="shared" si="19"/>
        <v/>
      </c>
      <c r="F25" s="97"/>
      <c r="G25" s="93"/>
      <c r="H25" s="136"/>
      <c r="I25" s="131"/>
      <c r="J25" s="165" t="str">
        <f t="shared" si="2"/>
        <v/>
      </c>
      <c r="K25" s="166"/>
      <c r="L25" s="167"/>
      <c r="M25" s="100" t="str">
        <f t="shared" si="3"/>
        <v/>
      </c>
      <c r="N25" s="83" t="str">
        <f t="shared" si="4"/>
        <v/>
      </c>
      <c r="O25" s="176"/>
      <c r="P25" s="108"/>
      <c r="Q25" s="184"/>
      <c r="R25" s="188"/>
      <c r="S25" s="189"/>
      <c r="T25" s="190"/>
      <c r="U25" s="100" t="str">
        <f t="shared" si="5"/>
        <v/>
      </c>
      <c r="V25" s="83" t="str">
        <f t="shared" si="6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Kalender!BO33</f>
        <v>45344</v>
      </c>
      <c r="AI25" s="62">
        <f>IF(Kalender!H33&lt;&gt;"","x",0)</f>
        <v>0</v>
      </c>
      <c r="AJ25" s="62">
        <f>IF(Kalender!I33&lt;&gt;"","x",0)</f>
        <v>0</v>
      </c>
      <c r="AK25" s="62">
        <f>Kalender!J33</f>
        <v>0</v>
      </c>
      <c r="AL25" s="30">
        <f>IF(E25="1",0,IF(WEEKDAY(AH25)=2,Kalender!$T$4,IF(WEEKDAY(AH25)=3,Kalender!$T$5,IF(WEEKDAY(AH25)=4,Kalender!$T$6,IF(WEEKDAY(AH25)=5,Kalender!$T$7,IF(WEEKDAY(AH25)=6,Kalender!$T$8,0))))))</f>
        <v>30</v>
      </c>
      <c r="AM25" s="30">
        <f t="shared" si="7"/>
        <v>480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480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9"/>
        <v/>
      </c>
      <c r="AT25">
        <f t="shared" si="10"/>
        <v>0</v>
      </c>
      <c r="AU25">
        <f t="shared" si="11"/>
        <v>0</v>
      </c>
      <c r="AV25">
        <f t="shared" si="12"/>
        <v>0</v>
      </c>
      <c r="AW25">
        <f t="shared" si="13"/>
        <v>0</v>
      </c>
      <c r="AX25">
        <f t="shared" si="14"/>
        <v>0</v>
      </c>
      <c r="AY25">
        <f t="shared" si="15"/>
        <v>0</v>
      </c>
      <c r="AZ25">
        <f t="shared" si="20"/>
        <v>0</v>
      </c>
      <c r="BA25" t="str">
        <f t="shared" si="21"/>
        <v/>
      </c>
      <c r="BB25" s="12">
        <f t="shared" si="16"/>
        <v>0</v>
      </c>
      <c r="BC25" s="12">
        <f t="shared" si="17"/>
        <v>0</v>
      </c>
      <c r="BD25" s="12">
        <f t="shared" si="18"/>
        <v>0</v>
      </c>
      <c r="BE25">
        <f t="shared" si="22"/>
        <v>0</v>
      </c>
      <c r="BG25" t="str">
        <f t="shared" si="23"/>
        <v/>
      </c>
      <c r="BH25" t="str">
        <f t="shared" si="24"/>
        <v/>
      </c>
      <c r="BI25" t="str">
        <f t="shared" si="25"/>
        <v/>
      </c>
      <c r="BJ25" t="str">
        <f t="shared" si="26"/>
        <v/>
      </c>
      <c r="BK25" t="str">
        <f t="shared" si="27"/>
        <v/>
      </c>
      <c r="BL25" t="str">
        <f t="shared" si="28"/>
        <v/>
      </c>
      <c r="BM25" t="str">
        <f t="shared" si="29"/>
        <v/>
      </c>
      <c r="BN25" t="str">
        <f t="shared" si="30"/>
        <v/>
      </c>
      <c r="BO25" t="str">
        <f t="shared" si="31"/>
        <v/>
      </c>
      <c r="BP25" t="str">
        <f t="shared" si="32"/>
        <v/>
      </c>
      <c r="BQ25" t="str">
        <f t="shared" si="33"/>
        <v/>
      </c>
      <c r="BR25" t="str">
        <f t="shared" si="34"/>
        <v/>
      </c>
      <c r="BS25" t="str">
        <f t="shared" si="35"/>
        <v/>
      </c>
      <c r="BT25" t="str">
        <f t="shared" si="36"/>
        <v/>
      </c>
      <c r="BU25" t="str">
        <f t="shared" si="37"/>
        <v/>
      </c>
    </row>
    <row r="26" spans="2:73" ht="12" customHeight="1" x14ac:dyDescent="0.2">
      <c r="B26" s="72">
        <v>23</v>
      </c>
      <c r="C26" s="4" t="str">
        <f t="shared" si="0"/>
        <v>Fredag</v>
      </c>
      <c r="D26" s="71" t="str">
        <f t="shared" si="1"/>
        <v/>
      </c>
      <c r="E26" s="219" t="str">
        <f t="shared" si="19"/>
        <v/>
      </c>
      <c r="F26" s="98"/>
      <c r="G26" s="67"/>
      <c r="H26" s="137"/>
      <c r="I26" s="132"/>
      <c r="J26" s="165" t="str">
        <f t="shared" si="2"/>
        <v/>
      </c>
      <c r="K26" s="166"/>
      <c r="L26" s="167"/>
      <c r="M26" s="100" t="str">
        <f t="shared" si="3"/>
        <v/>
      </c>
      <c r="N26" s="83" t="str">
        <f t="shared" si="4"/>
        <v/>
      </c>
      <c r="O26" s="177"/>
      <c r="P26" s="109"/>
      <c r="Q26" s="184"/>
      <c r="R26" s="188"/>
      <c r="S26" s="189"/>
      <c r="T26" s="190"/>
      <c r="U26" s="100" t="str">
        <f t="shared" si="5"/>
        <v/>
      </c>
      <c r="V26" s="83" t="str">
        <f t="shared" si="6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Kalender!BO34</f>
        <v>45345</v>
      </c>
      <c r="AI26" s="62">
        <f>IF(Kalender!H34&lt;&gt;"","x",0)</f>
        <v>0</v>
      </c>
      <c r="AJ26" s="62">
        <f>IF(Kalender!I34&lt;&gt;"","x",0)</f>
        <v>0</v>
      </c>
      <c r="AK26" s="62">
        <f>Kalender!J34</f>
        <v>0</v>
      </c>
      <c r="AL26" s="30">
        <f>IF(E26="1",0,IF(WEEKDAY(AH26)=2,Kalender!$T$4,IF(WEEKDAY(AH26)=3,Kalender!$T$5,IF(WEEKDAY(AH26)=4,Kalender!$T$6,IF(WEEKDAY(AH26)=5,Kalender!$T$7,IF(WEEKDAY(AH26)=6,Kalender!$T$8,0))))))</f>
        <v>30</v>
      </c>
      <c r="AM26" s="30">
        <f t="shared" si="7"/>
        <v>480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480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9"/>
        <v/>
      </c>
      <c r="AT26">
        <f t="shared" si="10"/>
        <v>0</v>
      </c>
      <c r="AU26">
        <f t="shared" si="11"/>
        <v>0</v>
      </c>
      <c r="AV26">
        <f t="shared" si="12"/>
        <v>0</v>
      </c>
      <c r="AW26">
        <f t="shared" si="13"/>
        <v>0</v>
      </c>
      <c r="AX26">
        <f t="shared" si="14"/>
        <v>0</v>
      </c>
      <c r="AY26">
        <f t="shared" si="15"/>
        <v>0</v>
      </c>
      <c r="AZ26">
        <f t="shared" si="20"/>
        <v>0</v>
      </c>
      <c r="BA26" t="str">
        <f t="shared" si="21"/>
        <v/>
      </c>
      <c r="BB26" s="12">
        <f t="shared" si="16"/>
        <v>0</v>
      </c>
      <c r="BC26" s="12">
        <f t="shared" si="17"/>
        <v>0</v>
      </c>
      <c r="BD26" s="12">
        <f t="shared" si="18"/>
        <v>0</v>
      </c>
      <c r="BE26">
        <f t="shared" si="22"/>
        <v>0</v>
      </c>
      <c r="BG26" t="str">
        <f t="shared" si="23"/>
        <v/>
      </c>
      <c r="BH26" t="str">
        <f t="shared" si="24"/>
        <v/>
      </c>
      <c r="BI26" t="str">
        <f t="shared" si="25"/>
        <v/>
      </c>
      <c r="BJ26" t="str">
        <f t="shared" si="26"/>
        <v/>
      </c>
      <c r="BK26" t="str">
        <f t="shared" si="27"/>
        <v/>
      </c>
      <c r="BL26" t="str">
        <f t="shared" si="28"/>
        <v/>
      </c>
      <c r="BM26" t="str">
        <f t="shared" si="29"/>
        <v/>
      </c>
      <c r="BN26" t="str">
        <f t="shared" si="30"/>
        <v/>
      </c>
      <c r="BO26" t="str">
        <f t="shared" si="31"/>
        <v/>
      </c>
      <c r="BP26" t="str">
        <f t="shared" si="32"/>
        <v/>
      </c>
      <c r="BQ26" t="str">
        <f t="shared" si="33"/>
        <v/>
      </c>
      <c r="BR26" t="str">
        <f t="shared" si="34"/>
        <v/>
      </c>
      <c r="BS26" t="str">
        <f t="shared" si="35"/>
        <v/>
      </c>
      <c r="BT26" t="str">
        <f t="shared" si="36"/>
        <v/>
      </c>
      <c r="BU26" t="str">
        <f t="shared" si="37"/>
        <v/>
      </c>
    </row>
    <row r="27" spans="2:73" ht="12" customHeight="1" x14ac:dyDescent="0.2">
      <c r="B27" s="90">
        <v>24</v>
      </c>
      <c r="C27" s="91" t="str">
        <f t="shared" si="0"/>
        <v>Lördag</v>
      </c>
      <c r="D27" s="92" t="str">
        <f t="shared" si="1"/>
        <v/>
      </c>
      <c r="E27" s="219" t="str">
        <f t="shared" si="19"/>
        <v>lö</v>
      </c>
      <c r="F27" s="97"/>
      <c r="G27" s="93"/>
      <c r="H27" s="136"/>
      <c r="I27" s="131"/>
      <c r="J27" s="165" t="str">
        <f t="shared" si="2"/>
        <v/>
      </c>
      <c r="K27" s="166"/>
      <c r="L27" s="167"/>
      <c r="M27" s="100" t="str">
        <f t="shared" si="3"/>
        <v/>
      </c>
      <c r="N27" s="83" t="str">
        <f t="shared" si="4"/>
        <v/>
      </c>
      <c r="O27" s="176"/>
      <c r="P27" s="108"/>
      <c r="Q27" s="184"/>
      <c r="R27" s="188"/>
      <c r="S27" s="189"/>
      <c r="T27" s="190"/>
      <c r="U27" s="100" t="str">
        <f t="shared" si="5"/>
        <v/>
      </c>
      <c r="V27" s="83" t="str">
        <f t="shared" si="6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Kalender!BO35</f>
        <v>45346</v>
      </c>
      <c r="AI27" s="62">
        <f>IF(Kalender!H35&lt;&gt;"","x",0)</f>
        <v>0</v>
      </c>
      <c r="AJ27" s="62">
        <f>IF(Kalender!I35&lt;&gt;"","x",0)</f>
        <v>0</v>
      </c>
      <c r="AK27" s="62">
        <f>Kalender!J35</f>
        <v>0</v>
      </c>
      <c r="AL27" s="30">
        <f>IF(E27="1",0,IF(WEEKDAY(AH27)=2,Kalender!$T$4,IF(WEEKDAY(AH27)=3,Kalender!$T$5,IF(WEEKDAY(AH27)=4,Kalender!$T$6,IF(WEEKDAY(AH27)=5,Kalender!$T$7,IF(WEEKDAY(AH27)=6,Kalender!$T$8,0))))))</f>
        <v>0</v>
      </c>
      <c r="AM27" s="30">
        <f t="shared" si="7"/>
        <v>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9"/>
        <v/>
      </c>
      <c r="AT27">
        <f t="shared" si="10"/>
        <v>0</v>
      </c>
      <c r="AU27">
        <f t="shared" si="11"/>
        <v>0</v>
      </c>
      <c r="AV27">
        <f t="shared" si="12"/>
        <v>0</v>
      </c>
      <c r="AW27">
        <f t="shared" si="13"/>
        <v>0</v>
      </c>
      <c r="AX27">
        <f t="shared" si="14"/>
        <v>0</v>
      </c>
      <c r="AY27">
        <f t="shared" si="15"/>
        <v>0</v>
      </c>
      <c r="AZ27">
        <f t="shared" si="20"/>
        <v>0</v>
      </c>
      <c r="BA27" t="str">
        <f t="shared" si="21"/>
        <v/>
      </c>
      <c r="BB27" s="12">
        <f t="shared" si="16"/>
        <v>0</v>
      </c>
      <c r="BC27" s="12">
        <f t="shared" si="17"/>
        <v>0</v>
      </c>
      <c r="BD27" s="12">
        <f t="shared" si="18"/>
        <v>0</v>
      </c>
      <c r="BE27">
        <f t="shared" si="22"/>
        <v>0</v>
      </c>
      <c r="BG27" t="str">
        <f t="shared" si="23"/>
        <v/>
      </c>
      <c r="BH27" t="str">
        <f t="shared" si="24"/>
        <v/>
      </c>
      <c r="BI27" t="str">
        <f t="shared" si="25"/>
        <v/>
      </c>
      <c r="BJ27" t="str">
        <f t="shared" si="26"/>
        <v/>
      </c>
      <c r="BK27" t="str">
        <f t="shared" si="27"/>
        <v/>
      </c>
      <c r="BL27" t="str">
        <f t="shared" si="28"/>
        <v/>
      </c>
      <c r="BM27" t="str">
        <f t="shared" si="29"/>
        <v/>
      </c>
      <c r="BN27" t="str">
        <f t="shared" si="30"/>
        <v/>
      </c>
      <c r="BO27" t="str">
        <f t="shared" si="31"/>
        <v/>
      </c>
      <c r="BP27" t="str">
        <f t="shared" si="32"/>
        <v/>
      </c>
      <c r="BQ27" t="str">
        <f t="shared" si="33"/>
        <v/>
      </c>
      <c r="BR27" t="str">
        <f t="shared" si="34"/>
        <v/>
      </c>
      <c r="BS27" t="str">
        <f t="shared" si="35"/>
        <v/>
      </c>
      <c r="BT27" t="str">
        <f t="shared" si="36"/>
        <v/>
      </c>
      <c r="BU27" t="str">
        <f t="shared" si="37"/>
        <v/>
      </c>
    </row>
    <row r="28" spans="2:73" ht="12" customHeight="1" x14ac:dyDescent="0.2">
      <c r="B28" s="72">
        <v>25</v>
      </c>
      <c r="C28" s="4" t="str">
        <f t="shared" si="0"/>
        <v>Söndag</v>
      </c>
      <c r="D28" s="71" t="str">
        <f t="shared" si="1"/>
        <v>n</v>
      </c>
      <c r="E28" s="219" t="str">
        <f t="shared" si="19"/>
        <v>sö</v>
      </c>
      <c r="F28" s="98"/>
      <c r="G28" s="67"/>
      <c r="H28" s="137"/>
      <c r="I28" s="132"/>
      <c r="J28" s="165" t="str">
        <f t="shared" si="2"/>
        <v/>
      </c>
      <c r="K28" s="166"/>
      <c r="L28" s="167"/>
      <c r="M28" s="100" t="str">
        <f t="shared" si="3"/>
        <v/>
      </c>
      <c r="N28" s="83" t="str">
        <f t="shared" si="4"/>
        <v/>
      </c>
      <c r="O28" s="177"/>
      <c r="P28" s="109"/>
      <c r="Q28" s="184"/>
      <c r="R28" s="188"/>
      <c r="S28" s="189"/>
      <c r="T28" s="190"/>
      <c r="U28" s="100" t="str">
        <f t="shared" si="5"/>
        <v/>
      </c>
      <c r="V28" s="83" t="str">
        <f t="shared" si="6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Kalender!BO36</f>
        <v>45347</v>
      </c>
      <c r="AI28" s="62">
        <f>IF(Kalender!H36&lt;&gt;"","x",0)</f>
        <v>0</v>
      </c>
      <c r="AJ28" s="62">
        <f>IF(Kalender!I36&lt;&gt;"","x",0)</f>
        <v>0</v>
      </c>
      <c r="AK28" s="62">
        <f>Kalender!J36</f>
        <v>0</v>
      </c>
      <c r="AL28" s="30">
        <f>IF(E28="1",0,IF(WEEKDAY(AH28)=2,Kalender!$T$4,IF(WEEKDAY(AH28)=3,Kalender!$T$5,IF(WEEKDAY(AH28)=4,Kalender!$T$6,IF(WEEKDAY(AH28)=5,Kalender!$T$7,IF(WEEKDAY(AH28)=6,Kalender!$T$8,0))))))</f>
        <v>0</v>
      </c>
      <c r="AM28" s="30">
        <f t="shared" si="7"/>
        <v>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9"/>
        <v/>
      </c>
      <c r="AT28">
        <f t="shared" si="10"/>
        <v>0</v>
      </c>
      <c r="AU28">
        <f t="shared" si="11"/>
        <v>0</v>
      </c>
      <c r="AV28">
        <f t="shared" si="12"/>
        <v>0</v>
      </c>
      <c r="AW28">
        <f t="shared" si="13"/>
        <v>0</v>
      </c>
      <c r="AX28">
        <f t="shared" si="14"/>
        <v>0</v>
      </c>
      <c r="AY28">
        <f t="shared" si="15"/>
        <v>0</v>
      </c>
      <c r="AZ28">
        <f t="shared" si="20"/>
        <v>0</v>
      </c>
      <c r="BA28" t="str">
        <f t="shared" si="21"/>
        <v/>
      </c>
      <c r="BB28" s="12">
        <f t="shared" si="16"/>
        <v>0</v>
      </c>
      <c r="BC28" s="12">
        <f t="shared" si="17"/>
        <v>0</v>
      </c>
      <c r="BD28" s="12">
        <f t="shared" si="18"/>
        <v>0</v>
      </c>
      <c r="BE28">
        <f t="shared" si="22"/>
        <v>0</v>
      </c>
      <c r="BG28" t="str">
        <f t="shared" si="23"/>
        <v/>
      </c>
      <c r="BH28" t="str">
        <f t="shared" si="24"/>
        <v/>
      </c>
      <c r="BI28" t="str">
        <f t="shared" si="25"/>
        <v/>
      </c>
      <c r="BJ28" t="str">
        <f t="shared" si="26"/>
        <v/>
      </c>
      <c r="BK28" t="str">
        <f t="shared" si="27"/>
        <v/>
      </c>
      <c r="BL28" t="str">
        <f t="shared" si="28"/>
        <v/>
      </c>
      <c r="BM28" t="str">
        <f t="shared" si="29"/>
        <v/>
      </c>
      <c r="BN28" t="str">
        <f t="shared" si="30"/>
        <v/>
      </c>
      <c r="BO28" t="str">
        <f t="shared" si="31"/>
        <v/>
      </c>
      <c r="BP28" t="str">
        <f t="shared" si="32"/>
        <v/>
      </c>
      <c r="BQ28" t="str">
        <f t="shared" si="33"/>
        <v/>
      </c>
      <c r="BR28" t="str">
        <f t="shared" si="34"/>
        <v/>
      </c>
      <c r="BS28" t="str">
        <f t="shared" si="35"/>
        <v/>
      </c>
      <c r="BT28" t="str">
        <f t="shared" si="36"/>
        <v/>
      </c>
      <c r="BU28" t="str">
        <f t="shared" si="37"/>
        <v/>
      </c>
    </row>
    <row r="29" spans="2:73" ht="12" customHeight="1" thickBot="1" x14ac:dyDescent="0.25">
      <c r="B29" s="90">
        <v>26</v>
      </c>
      <c r="C29" s="91" t="str">
        <f t="shared" si="0"/>
        <v>Måndag</v>
      </c>
      <c r="D29" s="92" t="str">
        <f t="shared" si="1"/>
        <v/>
      </c>
      <c r="E29" s="219" t="str">
        <f t="shared" si="19"/>
        <v/>
      </c>
      <c r="F29" s="97"/>
      <c r="G29" s="93"/>
      <c r="H29" s="136"/>
      <c r="I29" s="131"/>
      <c r="J29" s="165" t="str">
        <f t="shared" si="2"/>
        <v/>
      </c>
      <c r="K29" s="166"/>
      <c r="L29" s="167"/>
      <c r="M29" s="100" t="str">
        <f t="shared" si="3"/>
        <v/>
      </c>
      <c r="N29" s="83" t="str">
        <f t="shared" si="4"/>
        <v/>
      </c>
      <c r="O29" s="176"/>
      <c r="P29" s="108"/>
      <c r="Q29" s="184"/>
      <c r="R29" s="188"/>
      <c r="S29" s="189"/>
      <c r="T29" s="190"/>
      <c r="U29" s="100" t="str">
        <f t="shared" si="5"/>
        <v/>
      </c>
      <c r="V29" s="83" t="str">
        <f t="shared" si="6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Kalender!BO37</f>
        <v>45348</v>
      </c>
      <c r="AI29" s="62">
        <f>IF(Kalender!H37&lt;&gt;"","x",0)</f>
        <v>0</v>
      </c>
      <c r="AJ29" s="62">
        <f>IF(Kalender!I37&lt;&gt;"","x",0)</f>
        <v>0</v>
      </c>
      <c r="AK29" s="62">
        <f>Kalender!J37</f>
        <v>0</v>
      </c>
      <c r="AL29" s="30">
        <f>IF(E29="1",0,IF(WEEKDAY(AH29)=2,Kalender!$T$4,IF(WEEKDAY(AH29)=3,Kalender!$T$5,IF(WEEKDAY(AH29)=4,Kalender!$T$6,IF(WEEKDAY(AH29)=5,Kalender!$T$7,IF(WEEKDAY(AH29)=6,Kalender!$T$8,0))))))</f>
        <v>30</v>
      </c>
      <c r="AM29" s="30">
        <f t="shared" si="7"/>
        <v>480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9"/>
        <v/>
      </c>
      <c r="AT29">
        <f t="shared" si="10"/>
        <v>0</v>
      </c>
      <c r="AU29">
        <f t="shared" si="11"/>
        <v>0</v>
      </c>
      <c r="AV29">
        <f t="shared" si="12"/>
        <v>0</v>
      </c>
      <c r="AW29">
        <f t="shared" si="13"/>
        <v>0</v>
      </c>
      <c r="AX29">
        <f t="shared" si="14"/>
        <v>0</v>
      </c>
      <c r="AY29">
        <f t="shared" si="15"/>
        <v>0</v>
      </c>
      <c r="AZ29">
        <f t="shared" si="20"/>
        <v>0</v>
      </c>
      <c r="BA29" t="str">
        <f t="shared" si="21"/>
        <v/>
      </c>
      <c r="BB29" s="12">
        <f t="shared" si="16"/>
        <v>0</v>
      </c>
      <c r="BC29" s="12">
        <f t="shared" si="17"/>
        <v>0</v>
      </c>
      <c r="BD29" s="12">
        <f t="shared" si="18"/>
        <v>0</v>
      </c>
      <c r="BE29">
        <f t="shared" si="22"/>
        <v>0</v>
      </c>
      <c r="BG29" t="str">
        <f t="shared" si="23"/>
        <v/>
      </c>
      <c r="BH29" t="str">
        <f t="shared" si="24"/>
        <v/>
      </c>
      <c r="BI29" t="str">
        <f t="shared" si="25"/>
        <v/>
      </c>
      <c r="BJ29" t="str">
        <f t="shared" si="26"/>
        <v/>
      </c>
      <c r="BK29" t="str">
        <f t="shared" si="27"/>
        <v/>
      </c>
      <c r="BL29" t="str">
        <f t="shared" si="28"/>
        <v/>
      </c>
      <c r="BM29" t="str">
        <f t="shared" si="29"/>
        <v/>
      </c>
      <c r="BN29" t="str">
        <f t="shared" si="30"/>
        <v/>
      </c>
      <c r="BO29" t="str">
        <f t="shared" si="31"/>
        <v/>
      </c>
      <c r="BP29" t="str">
        <f t="shared" si="32"/>
        <v/>
      </c>
      <c r="BQ29" t="str">
        <f t="shared" si="33"/>
        <v/>
      </c>
      <c r="BR29" t="str">
        <f t="shared" si="34"/>
        <v/>
      </c>
      <c r="BS29" t="str">
        <f t="shared" si="35"/>
        <v/>
      </c>
      <c r="BT29" t="str">
        <f t="shared" si="36"/>
        <v/>
      </c>
      <c r="BU29" t="str">
        <f t="shared" si="37"/>
        <v/>
      </c>
    </row>
    <row r="30" spans="2:73" ht="12" customHeight="1" x14ac:dyDescent="0.2">
      <c r="B30" s="72">
        <v>27</v>
      </c>
      <c r="C30" s="4" t="str">
        <f t="shared" si="0"/>
        <v>Tisdag</v>
      </c>
      <c r="D30" s="71" t="str">
        <f t="shared" si="1"/>
        <v/>
      </c>
      <c r="E30" s="219" t="str">
        <f t="shared" si="19"/>
        <v/>
      </c>
      <c r="F30" s="98"/>
      <c r="G30" s="67"/>
      <c r="H30" s="137"/>
      <c r="I30" s="132"/>
      <c r="J30" s="165" t="str">
        <f t="shared" si="2"/>
        <v/>
      </c>
      <c r="K30" s="166"/>
      <c r="L30" s="167"/>
      <c r="M30" s="100" t="str">
        <f t="shared" si="3"/>
        <v/>
      </c>
      <c r="N30" s="83" t="str">
        <f t="shared" si="4"/>
        <v/>
      </c>
      <c r="O30" s="177"/>
      <c r="P30" s="109"/>
      <c r="Q30" s="184"/>
      <c r="R30" s="188"/>
      <c r="S30" s="189"/>
      <c r="T30" s="190"/>
      <c r="U30" s="100" t="str">
        <f t="shared" si="5"/>
        <v/>
      </c>
      <c r="V30" s="83" t="str">
        <f t="shared" si="6"/>
        <v/>
      </c>
      <c r="W30" s="11"/>
      <c r="X30" s="11"/>
      <c r="Y30" s="11"/>
      <c r="Z30" s="73"/>
      <c r="AH30" s="15">
        <f>Kalender!BO38</f>
        <v>45349</v>
      </c>
      <c r="AI30" s="62">
        <f>IF(Kalender!H38&lt;&gt;"","x",0)</f>
        <v>0</v>
      </c>
      <c r="AJ30" s="62">
        <f>IF(Kalender!I38&lt;&gt;"","x",0)</f>
        <v>0</v>
      </c>
      <c r="AK30" s="62">
        <f>Kalender!J38</f>
        <v>0</v>
      </c>
      <c r="AL30" s="30">
        <f>IF(E30="1",0,IF(WEEKDAY(AH30)=2,Kalender!$T$4,IF(WEEKDAY(AH30)=3,Kalender!$T$5,IF(WEEKDAY(AH30)=4,Kalender!$T$6,IF(WEEKDAY(AH30)=5,Kalender!$T$7,IF(WEEKDAY(AH30)=6,Kalender!$T$8,0))))))</f>
        <v>30</v>
      </c>
      <c r="AM30" s="30">
        <f t="shared" si="7"/>
        <v>480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480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9"/>
        <v/>
      </c>
      <c r="AT30">
        <f t="shared" si="10"/>
        <v>0</v>
      </c>
      <c r="AU30">
        <f t="shared" si="11"/>
        <v>0</v>
      </c>
      <c r="AV30">
        <f t="shared" si="12"/>
        <v>0</v>
      </c>
      <c r="AW30">
        <f t="shared" si="13"/>
        <v>0</v>
      </c>
      <c r="AX30">
        <f t="shared" si="14"/>
        <v>0</v>
      </c>
      <c r="AY30">
        <f t="shared" si="15"/>
        <v>0</v>
      </c>
      <c r="AZ30">
        <f t="shared" si="20"/>
        <v>0</v>
      </c>
      <c r="BA30" t="str">
        <f t="shared" si="21"/>
        <v/>
      </c>
      <c r="BB30" s="12">
        <f t="shared" si="16"/>
        <v>0</v>
      </c>
      <c r="BC30" s="12">
        <f t="shared" si="17"/>
        <v>0</v>
      </c>
      <c r="BD30" s="12">
        <f t="shared" si="18"/>
        <v>0</v>
      </c>
      <c r="BE30">
        <f t="shared" si="22"/>
        <v>0</v>
      </c>
      <c r="BG30" t="str">
        <f t="shared" si="23"/>
        <v/>
      </c>
      <c r="BH30" t="str">
        <f t="shared" si="24"/>
        <v/>
      </c>
      <c r="BI30" t="str">
        <f t="shared" si="25"/>
        <v/>
      </c>
      <c r="BJ30" t="str">
        <f t="shared" si="26"/>
        <v/>
      </c>
      <c r="BK30" t="str">
        <f t="shared" si="27"/>
        <v/>
      </c>
      <c r="BL30" t="str">
        <f t="shared" si="28"/>
        <v/>
      </c>
      <c r="BM30" t="str">
        <f t="shared" si="29"/>
        <v/>
      </c>
      <c r="BN30" t="str">
        <f t="shared" si="30"/>
        <v/>
      </c>
      <c r="BO30" t="str">
        <f t="shared" si="31"/>
        <v/>
      </c>
      <c r="BP30" t="str">
        <f t="shared" si="32"/>
        <v/>
      </c>
      <c r="BQ30" t="str">
        <f t="shared" si="33"/>
        <v/>
      </c>
      <c r="BR30" t="str">
        <f t="shared" si="34"/>
        <v/>
      </c>
      <c r="BS30" t="str">
        <f t="shared" si="35"/>
        <v/>
      </c>
      <c r="BT30" t="str">
        <f t="shared" si="36"/>
        <v/>
      </c>
      <c r="BU30" t="str">
        <f t="shared" si="37"/>
        <v/>
      </c>
    </row>
    <row r="31" spans="2:73" ht="12" customHeight="1" x14ac:dyDescent="0.2">
      <c r="B31" s="90">
        <v>28</v>
      </c>
      <c r="C31" s="91" t="str">
        <f t="shared" si="0"/>
        <v>Onsdag</v>
      </c>
      <c r="D31" s="92" t="str">
        <f t="shared" si="1"/>
        <v/>
      </c>
      <c r="E31" s="219" t="str">
        <f t="shared" si="19"/>
        <v/>
      </c>
      <c r="F31" s="97"/>
      <c r="G31" s="93"/>
      <c r="H31" s="136"/>
      <c r="I31" s="131"/>
      <c r="J31" s="165" t="str">
        <f t="shared" si="2"/>
        <v/>
      </c>
      <c r="K31" s="166"/>
      <c r="L31" s="167"/>
      <c r="M31" s="100" t="str">
        <f t="shared" si="3"/>
        <v/>
      </c>
      <c r="N31" s="83" t="str">
        <f t="shared" si="4"/>
        <v/>
      </c>
      <c r="O31" s="176"/>
      <c r="P31" s="108"/>
      <c r="Q31" s="184"/>
      <c r="R31" s="188"/>
      <c r="S31" s="189"/>
      <c r="T31" s="190"/>
      <c r="U31" s="100" t="str">
        <f t="shared" si="5"/>
        <v/>
      </c>
      <c r="V31" s="83" t="str">
        <f t="shared" si="6"/>
        <v/>
      </c>
      <c r="W31" s="11"/>
      <c r="X31" s="11"/>
      <c r="Y31" s="11"/>
      <c r="Z31" s="94"/>
      <c r="AB31" s="250" t="s">
        <v>133</v>
      </c>
      <c r="AC31" s="251"/>
      <c r="AD31" s="251"/>
      <c r="AE31" s="251"/>
      <c r="AH31" s="15">
        <f>Kalender!BO39</f>
        <v>45350</v>
      </c>
      <c r="AI31" s="62">
        <f>IF(Kalender!H39&lt;&gt;"","x",0)</f>
        <v>0</v>
      </c>
      <c r="AJ31" s="62">
        <f>IF(Kalender!I39&lt;&gt;"","x",0)</f>
        <v>0</v>
      </c>
      <c r="AK31" s="62">
        <f>Kalender!J39</f>
        <v>0</v>
      </c>
      <c r="AL31" s="30">
        <f>IF(E31="1",0,IF(WEEKDAY(AH31)=2,Kalender!$T$4,IF(WEEKDAY(AH31)=3,Kalender!$T$5,IF(WEEKDAY(AH31)=4,Kalender!$T$6,IF(WEEKDAY(AH31)=5,Kalender!$T$7,IF(WEEKDAY(AH31)=6,Kalender!$T$8,0))))))</f>
        <v>30</v>
      </c>
      <c r="AM31" s="30">
        <f t="shared" si="7"/>
        <v>480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480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9"/>
        <v/>
      </c>
      <c r="AT31">
        <f t="shared" si="10"/>
        <v>0</v>
      </c>
      <c r="AU31">
        <f t="shared" si="11"/>
        <v>0</v>
      </c>
      <c r="AV31">
        <f t="shared" si="12"/>
        <v>0</v>
      </c>
      <c r="AW31">
        <f t="shared" si="13"/>
        <v>0</v>
      </c>
      <c r="AX31">
        <f t="shared" si="14"/>
        <v>0</v>
      </c>
      <c r="AY31">
        <f t="shared" si="15"/>
        <v>0</v>
      </c>
      <c r="AZ31">
        <f t="shared" si="20"/>
        <v>0</v>
      </c>
      <c r="BA31" t="str">
        <f t="shared" si="21"/>
        <v/>
      </c>
      <c r="BB31" s="12">
        <f t="shared" si="16"/>
        <v>0</v>
      </c>
      <c r="BC31" s="12">
        <f t="shared" si="17"/>
        <v>0</v>
      </c>
      <c r="BD31" s="12">
        <f t="shared" si="18"/>
        <v>0</v>
      </c>
      <c r="BE31">
        <f t="shared" si="22"/>
        <v>0</v>
      </c>
      <c r="BG31" t="str">
        <f t="shared" si="23"/>
        <v/>
      </c>
      <c r="BH31" t="str">
        <f t="shared" si="24"/>
        <v/>
      </c>
      <c r="BI31" t="str">
        <f t="shared" si="25"/>
        <v/>
      </c>
      <c r="BJ31" t="str">
        <f t="shared" si="26"/>
        <v/>
      </c>
      <c r="BK31" t="str">
        <f t="shared" si="27"/>
        <v/>
      </c>
      <c r="BL31" t="str">
        <f t="shared" si="28"/>
        <v/>
      </c>
      <c r="BM31" t="str">
        <f t="shared" si="29"/>
        <v/>
      </c>
      <c r="BN31" t="str">
        <f t="shared" si="30"/>
        <v/>
      </c>
      <c r="BO31" t="str">
        <f t="shared" si="31"/>
        <v/>
      </c>
      <c r="BP31" t="str">
        <f t="shared" si="32"/>
        <v/>
      </c>
      <c r="BQ31" t="str">
        <f t="shared" si="33"/>
        <v/>
      </c>
      <c r="BR31" t="str">
        <f t="shared" si="34"/>
        <v/>
      </c>
      <c r="BS31" t="str">
        <f t="shared" si="35"/>
        <v/>
      </c>
      <c r="BT31" t="str">
        <f t="shared" si="36"/>
        <v/>
      </c>
      <c r="BU31" t="str">
        <f t="shared" si="37"/>
        <v/>
      </c>
    </row>
    <row r="32" spans="2:73" ht="12" customHeight="1" thickBot="1" x14ac:dyDescent="0.25">
      <c r="B32" s="116">
        <v>29</v>
      </c>
      <c r="C32" s="117" t="str">
        <f>IF(AH35&lt;&gt;1,"",IF(WEEKDAY(AH32)=2,"Måndag",IF(WEEKDAY(AH32)=3,"Tisdag",IF(WEEKDAY(AH32)=4,"Onsdag",IF(WEEKDAY(AH32)=5,"Torsdag",IF(WEEKDAY(AH32)=6,"Fredag",IF(WEEKDAY(AH32)=7,"Lördag","Söndag")))))))</f>
        <v>Torsdag</v>
      </c>
      <c r="D32" s="118" t="str">
        <f t="shared" si="1"/>
        <v/>
      </c>
      <c r="E32" s="220" t="str">
        <f t="shared" si="19"/>
        <v/>
      </c>
      <c r="F32" s="119"/>
      <c r="G32" s="120"/>
      <c r="H32" s="140"/>
      <c r="I32" s="141"/>
      <c r="J32" s="209" t="str">
        <f t="shared" si="2"/>
        <v/>
      </c>
      <c r="K32" s="170"/>
      <c r="L32" s="171"/>
      <c r="M32" s="113" t="str">
        <f t="shared" si="3"/>
        <v/>
      </c>
      <c r="N32" s="112" t="str">
        <f t="shared" si="4"/>
        <v/>
      </c>
      <c r="O32" s="178"/>
      <c r="P32" s="111"/>
      <c r="Q32" s="185"/>
      <c r="R32" s="191"/>
      <c r="S32" s="192"/>
      <c r="T32" s="193"/>
      <c r="U32" s="113" t="str">
        <f t="shared" si="5"/>
        <v/>
      </c>
      <c r="V32" s="112" t="str">
        <f t="shared" si="6"/>
        <v/>
      </c>
      <c r="W32" s="102"/>
      <c r="X32" s="102"/>
      <c r="Y32" s="102"/>
      <c r="Z32" s="121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Kalender!BO40</f>
        <v>45351</v>
      </c>
      <c r="AI32" s="62">
        <f>IF(Kalender!H40&lt;&gt;"","x",0)</f>
        <v>0</v>
      </c>
      <c r="AJ32" s="62">
        <f>IF(Kalender!I40&lt;&gt;"","x",0)</f>
        <v>0</v>
      </c>
      <c r="AK32" s="62">
        <f>Kalender!J40</f>
        <v>0</v>
      </c>
      <c r="AL32" s="30">
        <f>IF(E32="1",0,IF(WEEKDAY(AH32)=2,Kalender!$T$4,IF(WEEKDAY(AH32)=3,Kalender!$T$5,IF(WEEKDAY(AH32)=4,Kalender!$T$6,IF(WEEKDAY(AH32)=5,Kalender!$T$7,IF(WEEKDAY(AH32)=6,Kalender!$T$8,0))))))</f>
        <v>30</v>
      </c>
      <c r="AM32" s="30">
        <f t="shared" si="7"/>
        <v>480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480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9"/>
        <v/>
      </c>
      <c r="AT32">
        <f t="shared" si="10"/>
        <v>0</v>
      </c>
      <c r="AU32">
        <f t="shared" si="11"/>
        <v>0</v>
      </c>
      <c r="AV32">
        <f t="shared" si="12"/>
        <v>0</v>
      </c>
      <c r="AW32">
        <f t="shared" si="13"/>
        <v>0</v>
      </c>
      <c r="AX32">
        <f t="shared" si="14"/>
        <v>0</v>
      </c>
      <c r="AY32">
        <f t="shared" si="15"/>
        <v>0</v>
      </c>
      <c r="AZ32">
        <f t="shared" si="20"/>
        <v>0</v>
      </c>
      <c r="BA32" t="str">
        <f t="shared" si="21"/>
        <v/>
      </c>
      <c r="BB32" s="12">
        <f t="shared" si="16"/>
        <v>0</v>
      </c>
      <c r="BC32" s="12">
        <f t="shared" si="17"/>
        <v>0</v>
      </c>
      <c r="BD32" s="12">
        <f t="shared" si="18"/>
        <v>0</v>
      </c>
      <c r="BE32">
        <f t="shared" si="22"/>
        <v>0</v>
      </c>
      <c r="BG32" t="str">
        <f>IF(AP32="","",IF(WEEKDAY(AH32)=2,AP32,""))</f>
        <v/>
      </c>
      <c r="BH32" t="str">
        <f>IF(AQ32="","",IF(WEEKDAY(AH32)=2,AQ32,""))</f>
        <v/>
      </c>
      <c r="BI32" t="str">
        <f>IF(AQ32="","",IF(WEEKDAY(AH32)=2,BA32,""))</f>
        <v/>
      </c>
      <c r="BJ32" t="str">
        <f>IF(AP32="","",IF(WEEKDAY(AH32)=3,AP32,""))</f>
        <v/>
      </c>
      <c r="BK32" t="str">
        <f>IF(AQ32="","",IF(WEEKDAY(AH32)=3,AQ32,""))</f>
        <v/>
      </c>
      <c r="BL32" t="str">
        <f>IF(BA32="","",IF(WEEKDAY(AH32)=3,BA32,""))</f>
        <v/>
      </c>
      <c r="BM32" t="str">
        <f>IF(AP32="","",IF(WEEKDAY(AH32)=4,AP32,""))</f>
        <v/>
      </c>
      <c r="BN32" t="str">
        <f>IF(AQ32="","",IF(WEEKDAY(AH32)=4,AQ32,""))</f>
        <v/>
      </c>
      <c r="BO32" t="str">
        <f>IF(BA32="","",IF(WEEKDAY(AH32)=4,BA32,""))</f>
        <v/>
      </c>
      <c r="BP32" t="str">
        <f>IF(AP32="","",IF(WEEKDAY(AH32)=5,AP32,""))</f>
        <v/>
      </c>
      <c r="BQ32" t="str">
        <f>IF(AQ32="","",IF(WEEKDAY(AH32)=5,AQ32,""))</f>
        <v/>
      </c>
      <c r="BR32" t="str">
        <f>IF(BA32="","",IF(WEEKDAY(AH32)=5,BA32,""))</f>
        <v/>
      </c>
      <c r="BS32" t="str">
        <f>IF(AP32="","",IF(WEEKDAY(AH32)=6,AP32,""))</f>
        <v/>
      </c>
      <c r="BT32" t="str">
        <f>IF(AQ32="","",IF(WEEKDAY(AH32)=6,AQ32,""))</f>
        <v/>
      </c>
      <c r="BU32" t="str">
        <f>IF(BA32="","",IF(WEEKDAY(AH32)=6,BA32,""))</f>
        <v/>
      </c>
    </row>
    <row r="33" spans="2:73" ht="12" customHeight="1" x14ac:dyDescent="0.2">
      <c r="B33" s="66"/>
      <c r="C33" s="4"/>
      <c r="D33" s="71"/>
      <c r="E33" s="104"/>
      <c r="F33" s="68"/>
      <c r="G33" s="68"/>
      <c r="H33" s="69"/>
      <c r="I33" s="69"/>
      <c r="J33" s="172"/>
      <c r="K33" s="173"/>
      <c r="L33" s="173"/>
      <c r="M33" s="105" t="str">
        <f t="shared" si="3"/>
        <v/>
      </c>
      <c r="N33" s="70" t="str">
        <f t="shared" si="4"/>
        <v/>
      </c>
      <c r="O33" s="110"/>
      <c r="P33" s="110"/>
      <c r="Q33" s="110" t="str">
        <f>IF(O33="",IF(P33="","",TRUNC(AX33/60)),TRUNC(AX33/60))</f>
        <v/>
      </c>
      <c r="R33" s="70" t="str">
        <f>IF(Q33="","",IF(Q33=0,AX33-60*Q33,ABS(AX33-Q33*60)))</f>
        <v/>
      </c>
      <c r="S33" s="105" t="str">
        <f>IF(O33="",IF(R33="","",TRUNC(AY33/60)),TRUNC(AY33/60))</f>
        <v/>
      </c>
      <c r="T33" s="70" t="str">
        <f>IF(S33="","",IF(S33=0,AY33-60*S33,ABS(AY33-S33*60)))</f>
        <v/>
      </c>
      <c r="U33" s="105"/>
      <c r="V33" s="70"/>
      <c r="W33" s="106"/>
      <c r="X33" s="106"/>
      <c r="Y33" s="106"/>
      <c r="Z33" s="149"/>
      <c r="AR33" t="str">
        <f>IF(AQ33="","",IF(AK33=0,"",((H33*60+I33)-(F33*60+G33))-AM33))</f>
        <v/>
      </c>
      <c r="AU33">
        <f t="shared" si="11"/>
        <v>0</v>
      </c>
      <c r="AV33">
        <f>IF(BB33=1,0,IF(BC33=1,-AM33,IF(H33="",AU33,IF(AS33&lt;&gt;"",AS33-(J33-AL33)+AT33,IF(AR33&lt;&gt;"",AR33+AP33-(J33-AL33)+AT33,AP33+AQ33-(J33-AL33)+AT33)))))</f>
        <v>0</v>
      </c>
      <c r="BA33" t="str">
        <f t="shared" si="21"/>
        <v/>
      </c>
      <c r="BG33" t="str">
        <f t="shared" si="23"/>
        <v/>
      </c>
      <c r="BH33" t="str">
        <f t="shared" si="24"/>
        <v/>
      </c>
      <c r="BI33" t="str">
        <f t="shared" si="25"/>
        <v/>
      </c>
      <c r="BJ33" t="str">
        <f t="shared" si="26"/>
        <v/>
      </c>
      <c r="BK33" t="str">
        <f t="shared" si="27"/>
        <v/>
      </c>
      <c r="BL33" t="str">
        <f t="shared" si="28"/>
        <v/>
      </c>
      <c r="BM33" t="str">
        <f t="shared" si="29"/>
        <v/>
      </c>
      <c r="BN33" t="str">
        <f t="shared" si="30"/>
        <v/>
      </c>
      <c r="BO33" t="str">
        <f t="shared" si="31"/>
        <v/>
      </c>
      <c r="BP33" t="str">
        <f t="shared" si="32"/>
        <v/>
      </c>
      <c r="BQ33" t="str">
        <f t="shared" si="33"/>
        <v/>
      </c>
      <c r="BR33" t="str">
        <f t="shared" si="34"/>
        <v/>
      </c>
      <c r="BS33" t="str">
        <f t="shared" si="35"/>
        <v/>
      </c>
      <c r="BT33" t="str">
        <f t="shared" si="36"/>
        <v/>
      </c>
      <c r="BU33" t="str">
        <f t="shared" si="37"/>
        <v/>
      </c>
    </row>
    <row r="34" spans="2:73" ht="12" customHeight="1" x14ac:dyDescent="0.2">
      <c r="B34" s="66"/>
      <c r="C34" s="4"/>
      <c r="D34" s="71"/>
      <c r="E34" s="104"/>
      <c r="F34" s="68"/>
      <c r="G34" s="68"/>
      <c r="H34" s="69"/>
      <c r="I34" s="69"/>
      <c r="J34" s="172"/>
      <c r="K34" s="173"/>
      <c r="L34" s="173"/>
      <c r="M34" s="105" t="str">
        <f t="shared" si="3"/>
        <v/>
      </c>
      <c r="N34" s="70" t="str">
        <f t="shared" si="4"/>
        <v/>
      </c>
      <c r="O34" s="110"/>
      <c r="P34" s="110"/>
      <c r="Q34" s="110" t="str">
        <f>IF(O34="",IF(P34="","",TRUNC(AX34/60)),TRUNC(AX34/60))</f>
        <v/>
      </c>
      <c r="R34" s="70" t="str">
        <f>IF(Q34="","",IF(Q34=0,AX34-60*Q34,ABS(AX34-Q34*60)))</f>
        <v/>
      </c>
      <c r="S34" s="105" t="str">
        <f>IF(O34="",IF(R34="","",TRUNC(AY34/60)),TRUNC(AY34/60))</f>
        <v/>
      </c>
      <c r="T34" s="70" t="str">
        <f>IF(S34="","",IF(S34=0,AY34-60*S34,ABS(AY34-S34*60)))</f>
        <v/>
      </c>
      <c r="U34" s="105"/>
      <c r="V34" s="70"/>
      <c r="W34" s="106"/>
      <c r="X34" s="106"/>
      <c r="Y34" s="106"/>
      <c r="Z34" s="149"/>
      <c r="AH34" s="15"/>
      <c r="AI34" s="62"/>
      <c r="AJ34" s="62"/>
      <c r="AK34" s="62"/>
      <c r="AL34" s="62"/>
      <c r="AM34" s="62"/>
      <c r="AN34" s="62"/>
      <c r="AO34" s="62"/>
      <c r="AP34" s="62"/>
      <c r="AQ34" s="62"/>
      <c r="AR34" t="str">
        <f>IF(AQ34="","",IF(AK34=0,"",((H34*60+I34)-(F34*60+G34))-AM34))</f>
        <v/>
      </c>
      <c r="AU34">
        <f t="shared" si="11"/>
        <v>0</v>
      </c>
      <c r="AV34">
        <f>IF(BB34=1,0,IF(BC34=1,-AM34,IF(H34="",AU34,IF(AS34&lt;&gt;"",AS34-(J34-AL34)+AT34,IF(AR34&lt;&gt;"",AR34+AP34-(J34-AL34)+AT34,AP34+AQ34-(J34-AL34)+AT34)))))</f>
        <v>0</v>
      </c>
      <c r="BA34" t="str">
        <f t="shared" si="21"/>
        <v/>
      </c>
      <c r="BG34" t="str">
        <f t="shared" si="23"/>
        <v/>
      </c>
      <c r="BH34" t="str">
        <f t="shared" si="24"/>
        <v/>
      </c>
      <c r="BI34" t="str">
        <f t="shared" si="25"/>
        <v/>
      </c>
      <c r="BJ34" t="str">
        <f t="shared" si="26"/>
        <v/>
      </c>
      <c r="BK34" t="str">
        <f t="shared" si="27"/>
        <v/>
      </c>
      <c r="BL34" t="str">
        <f t="shared" si="28"/>
        <v/>
      </c>
      <c r="BM34" t="str">
        <f t="shared" si="29"/>
        <v/>
      </c>
      <c r="BN34" t="str">
        <f t="shared" si="30"/>
        <v/>
      </c>
      <c r="BO34" t="str">
        <f t="shared" si="31"/>
        <v/>
      </c>
      <c r="BP34" t="str">
        <f t="shared" si="32"/>
        <v/>
      </c>
      <c r="BQ34" t="str">
        <f t="shared" si="33"/>
        <v/>
      </c>
      <c r="BR34" t="str">
        <f t="shared" si="34"/>
        <v/>
      </c>
      <c r="BS34" t="str">
        <f t="shared" si="35"/>
        <v/>
      </c>
      <c r="BT34" t="str">
        <f t="shared" si="36"/>
        <v/>
      </c>
      <c r="BU34" t="str">
        <f t="shared" si="37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H35">
        <f>TYPE(AH32)</f>
        <v>1</v>
      </c>
      <c r="AI35" s="62"/>
      <c r="AJ35" s="62"/>
      <c r="AK35" s="62"/>
      <c r="AL35" s="62"/>
      <c r="AM35">
        <f>IF(AH35=1,SUM(AM4:AM32),SUM(AM4:AM31))</f>
        <v>10080</v>
      </c>
      <c r="AT35">
        <f>SUM(AT4:AT34)</f>
        <v>0</v>
      </c>
      <c r="AV35">
        <f>IF(AH35=1,SUM(AV4:AV32),SUM(AV4:AV31))</f>
        <v>0</v>
      </c>
      <c r="AW35">
        <f>IF(AH35=1,SUM(AW4:AW32),SUM(AW4:AW31))</f>
        <v>0</v>
      </c>
      <c r="AX35">
        <f>IF(AH35=1,SUM(AX4:AX32),SUM(AX4:AX31))</f>
        <v>0</v>
      </c>
      <c r="AY35">
        <f>IF(AH35=1,SUM(AY4:AY32),SUM(AY4:AY31))</f>
        <v>0</v>
      </c>
      <c r="AZ35">
        <f>IF(AH35=1,SUM(AZ4:AZ32),SUM(AZ4:AZ31))</f>
        <v>0</v>
      </c>
      <c r="BA35">
        <f>IF(AH35=1,SUM(BA4:BA32),SUM(BA4:BA31))</f>
        <v>0</v>
      </c>
      <c r="BB35">
        <f>IF(AH35=1,SUM(BB4:BB32),SUM(BB4:BB31))</f>
        <v>0</v>
      </c>
      <c r="BC35">
        <f>IF(AH35=1,SUM(BC4:BC32),SUM(BC4:BC31))</f>
        <v>0</v>
      </c>
      <c r="BD35">
        <f>IF(AH35=1,SUM(BD4:BD32),SUM(BD4:BD31))</f>
        <v>0</v>
      </c>
      <c r="BE35">
        <f>IF(AI35=1,SUM(BE4:BE32),SUM(BE4:BE31))</f>
        <v>0</v>
      </c>
    </row>
    <row r="37" spans="2:73" x14ac:dyDescent="0.2">
      <c r="AH37">
        <f>SUM(Jan:Feb!AZ35)</f>
        <v>0</v>
      </c>
      <c r="AW37">
        <f>BD35</f>
        <v>0</v>
      </c>
    </row>
    <row r="39" spans="2:73" x14ac:dyDescent="0.2">
      <c r="AH39">
        <f>SUM(Jan:Feb!AW35)</f>
        <v>0</v>
      </c>
    </row>
    <row r="41" spans="2:73" x14ac:dyDescent="0.2">
      <c r="AH41">
        <f>SUM(Jan:Feb!AW37)</f>
        <v>0</v>
      </c>
    </row>
  </sheetData>
  <sheetProtection algorithmName="SHA-512" hashValue="jV+ejlm/5o1bF8ZWnzpgLXstBuMN3UIrlRYSLQ+sI0G6EqH9hfhXjFGTP4goRnwHHnGP9w79G5IlufcMk4Wtjw==" saltValue="W11j1imNLFJX58coUxY+9Q==" spinCount="100000" sheet="1" selectLockedCells="1"/>
  <mergeCells count="14">
    <mergeCell ref="AB22:AE22"/>
    <mergeCell ref="AB31:AE31"/>
    <mergeCell ref="T1:Y1"/>
    <mergeCell ref="Q2:R2"/>
    <mergeCell ref="S2:T2"/>
    <mergeCell ref="U2:V2"/>
    <mergeCell ref="W2:Y2"/>
    <mergeCell ref="M1:S1"/>
    <mergeCell ref="AB3:AE3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41"/>
  <sheetViews>
    <sheetView showRowColHeaders="0" zoomScaleNormal="100" workbookViewId="0">
      <selection activeCell="F4" sqref="F4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6" width="4.42578125" style="4" customWidth="1"/>
    <col min="17" max="20" width="3.5703125" style="4" customWidth="1"/>
    <col min="21" max="22" width="4.42578125" style="4" customWidth="1"/>
    <col min="23" max="25" width="2.5703125" style="4" customWidth="1"/>
    <col min="26" max="26" width="12.85546875" style="4" customWidth="1"/>
    <col min="27" max="27" width="1.85546875" style="4" customWidth="1"/>
    <col min="28" max="28" width="1.140625" style="4" customWidth="1"/>
    <col min="29" max="30" width="4.5703125" style="4" customWidth="1"/>
    <col min="31" max="31" width="10" style="4" customWidth="1"/>
    <col min="32" max="32" width="8.5703125" style="4" customWidth="1"/>
    <col min="33" max="33" width="9.42578125" hidden="1" customWidth="1"/>
    <col min="34" max="34" width="7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45352</v>
      </c>
      <c r="U1" s="235"/>
      <c r="V1" s="235"/>
      <c r="W1" s="235"/>
      <c r="X1" s="235"/>
      <c r="Y1" s="235"/>
      <c r="Z1" s="65">
        <f>AH4</f>
        <v>45352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45352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4" si="0">IF(WEEKDAY(AH4)=2,"Måndag",IF(WEEKDAY(AH4)=3,"Tisdag",IF(WEEKDAY(AH4)=4,"Onsdag",IF(WEEKDAY(AH4)=5,"Torsdag",IF(WEEKDAY(AH4)=6,"Fredag",IF(WEEKDAY(AH4)=7,"Lördag","Söndag"))))))</f>
        <v>Fredag</v>
      </c>
      <c r="D4" s="87" t="str">
        <f t="shared" ref="D4:D34" si="1">IF(C4="söndag","n",IF(AI4&lt;&gt;0,"n",""))</f>
        <v/>
      </c>
      <c r="E4" s="218" t="str">
        <f>IF(WEEKDAY(AH4)=1,"sö",IF(WEEKDAY(AH4)=7,"lö",IF(AI4&lt;&gt;0,"1",IF(AJ4&lt;&gt;0,"1",IF(AK4&lt;&gt;0,"k","")))))</f>
        <v/>
      </c>
      <c r="F4" s="95"/>
      <c r="G4" s="88"/>
      <c r="H4" s="134"/>
      <c r="I4" s="129"/>
      <c r="J4" s="162" t="str">
        <f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4" si="2">IF(H4="",IF(BC4=0,"",TRUNC(AZ4/60)),TRUNC(AZ4/60))</f>
        <v/>
      </c>
      <c r="V4" s="145" t="str">
        <f t="shared" ref="V4:V34" si="3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Kalender!BT12</f>
        <v>45352</v>
      </c>
      <c r="AI4" s="62">
        <f>IF(Kalender!M12&lt;&gt;"","x",0)</f>
        <v>0</v>
      </c>
      <c r="AJ4" s="62">
        <f>IF(Kalender!N12&lt;&gt;"","x",0)</f>
        <v>0</v>
      </c>
      <c r="AK4" s="62">
        <f>Kalender!O12</f>
        <v>0</v>
      </c>
      <c r="AL4" s="30">
        <f>IF(E4="1",0,IF(WEEKDAY(AH4)=2,Kalender!$T$4,IF(WEEKDAY(AH4)=3,Kalender!$T$5,IF(WEEKDAY(AH4)=4,Kalender!$T$6,IF(WEEKDAY(AH4)=5,Kalender!$T$7,IF(WEEKDAY(AH4)=6,Kalender!$T$8,0))))))</f>
        <v>30</v>
      </c>
      <c r="AM4" s="30">
        <f>IF(E4="1",0,AN4+AO4)</f>
        <v>480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480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4" si="4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Lördag</v>
      </c>
      <c r="D5" s="81" t="str">
        <f t="shared" si="1"/>
        <v/>
      </c>
      <c r="E5" s="219" t="str">
        <f t="shared" ref="E5:E34" si="5">IF(WEEKDAY(AH5)=1,"sö",IF(WEEKDAY(AH5)=7,"lö",IF(AI5&lt;&gt;0,"1",IF(AJ5&lt;&gt;0,"1",IF(AK5&lt;&gt;0,"k","")))))</f>
        <v>lö</v>
      </c>
      <c r="F5" s="96"/>
      <c r="G5" s="82"/>
      <c r="H5" s="135"/>
      <c r="I5" s="130"/>
      <c r="J5" s="162" t="str">
        <f t="shared" ref="J5:J34" si="6">IF(H5="","",AL5)</f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2"/>
        <v/>
      </c>
      <c r="V5" s="83" t="str">
        <f t="shared" si="3"/>
        <v/>
      </c>
      <c r="W5" s="11"/>
      <c r="X5" s="11"/>
      <c r="Y5" s="11"/>
      <c r="Z5" s="84"/>
      <c r="AB5" s="222"/>
      <c r="AC5" s="114">
        <f>TRUNC(AM35/60)</f>
        <v>158</v>
      </c>
      <c r="AD5" s="115">
        <f>IF(AC5=0,AM35-60*AC5,ABS(AM35-AC5*60))</f>
        <v>0</v>
      </c>
      <c r="AE5" s="223"/>
      <c r="AG5" s="12"/>
      <c r="AH5" s="15">
        <f>Kalender!BT13</f>
        <v>45353</v>
      </c>
      <c r="AI5" s="62">
        <f>IF(Kalender!M13&lt;&gt;"","x",0)</f>
        <v>0</v>
      </c>
      <c r="AJ5" s="62">
        <f>IF(Kalender!N13&lt;&gt;"","x",0)</f>
        <v>0</v>
      </c>
      <c r="AK5" s="62">
        <f>Kalender!O13</f>
        <v>0</v>
      </c>
      <c r="AL5" s="30">
        <f>IF(E5="1",0,IF(WEEKDAY(AH5)=2,Kalender!$T$4,IF(WEEKDAY(AH5)=3,Kalender!$T$5,IF(WEEKDAY(AH5)=4,Kalender!$T$6,IF(WEEKDAY(AH5)=5,Kalender!$T$7,IF(WEEKDAY(AH5)=6,Kalender!$T$8,0))))))</f>
        <v>0</v>
      </c>
      <c r="AM5" s="30">
        <f t="shared" ref="AM5:AM34" si="7">IF(E5="1",0,AN5+AO5)</f>
        <v>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4" si="8">IF(AQ5="","",IF(AK5=0,"",((H5*60+I5)-(F5*60+G5))-AM5-J5))</f>
        <v/>
      </c>
      <c r="AS5" t="str">
        <f t="shared" si="4"/>
        <v/>
      </c>
      <c r="AT5">
        <f t="shared" ref="AT5:AT34" si="9">IF(K5+L5=0,0,K5*60+L5)</f>
        <v>0</v>
      </c>
      <c r="AU5">
        <f t="shared" ref="AU5:AU34" si="10">IF(H5=0,IF(AT5=0,0,AT5-AM5),0)</f>
        <v>0</v>
      </c>
      <c r="AV5">
        <f t="shared" ref="AV5:AV33" si="11">IF(BB5=1,0,IF(BC5=1,-AM5,IF(H5="",AU5,IF(AS5&lt;&gt;"",AS5+AT5,IF(AR5&lt;&gt;"",AR5+AT5,AP5+AQ5-(J5-AL5)+AT5)))))</f>
        <v>0</v>
      </c>
      <c r="AW5">
        <f t="shared" ref="AW5:AW34" si="12">O5*60+P5</f>
        <v>0</v>
      </c>
      <c r="AX5">
        <f t="shared" ref="AX5:AX34" si="13">Q5*60+R5</f>
        <v>0</v>
      </c>
      <c r="AY5">
        <f t="shared" ref="AY5:AY34" si="14">S5*60+T5</f>
        <v>0</v>
      </c>
      <c r="AZ5">
        <f t="shared" ref="AZ5:AZ34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4" si="17">IF(W5&lt;&gt;"",1,0)</f>
        <v>0</v>
      </c>
      <c r="BC5" s="12">
        <f t="shared" ref="BC5:BC34" si="18">IF(X5&lt;&gt;"",1,0)</f>
        <v>0</v>
      </c>
      <c r="BD5" s="12">
        <f t="shared" ref="BD5:BD34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Söndag</v>
      </c>
      <c r="D6" s="92" t="str">
        <f t="shared" si="1"/>
        <v>n</v>
      </c>
      <c r="E6" s="219" t="str">
        <f t="shared" si="5"/>
        <v>sö</v>
      </c>
      <c r="F6" s="97"/>
      <c r="G6" s="93"/>
      <c r="H6" s="136"/>
      <c r="I6" s="131"/>
      <c r="J6" s="162" t="str">
        <f t="shared" si="6"/>
        <v/>
      </c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2"/>
        <v/>
      </c>
      <c r="V6" s="83" t="str">
        <f t="shared" si="3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Kalender!BT14</f>
        <v>45354</v>
      </c>
      <c r="AI6" s="62">
        <f>IF(Kalender!M14&lt;&gt;"","x",0)</f>
        <v>0</v>
      </c>
      <c r="AJ6" s="62">
        <f>IF(Kalender!N14&lt;&gt;"","x",0)</f>
        <v>0</v>
      </c>
      <c r="AK6" s="62">
        <f>Kalender!O14</f>
        <v>0</v>
      </c>
      <c r="AL6" s="30">
        <f>IF(E6="1",0,IF(WEEKDAY(AH6)=2,Kalender!$T$4,IF(WEEKDAY(AH6)=3,Kalender!$T$5,IF(WEEKDAY(AH6)=4,Kalender!$T$6,IF(WEEKDAY(AH6)=5,Kalender!$T$7,IF(WEEKDAY(AH6)=6,Kalender!$T$8,0))))))</f>
        <v>0</v>
      </c>
      <c r="AM6" s="30">
        <f t="shared" si="7"/>
        <v>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4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Måndag</v>
      </c>
      <c r="D7" s="92" t="str">
        <f t="shared" si="1"/>
        <v/>
      </c>
      <c r="E7" s="219" t="str">
        <f t="shared" si="5"/>
        <v/>
      </c>
      <c r="F7" s="97"/>
      <c r="G7" s="93"/>
      <c r="H7" s="136"/>
      <c r="I7" s="131"/>
      <c r="J7" s="162" t="str">
        <f t="shared" si="6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2"/>
        <v/>
      </c>
      <c r="V7" s="83" t="str">
        <f t="shared" si="3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Kalender!BT15</f>
        <v>45355</v>
      </c>
      <c r="AI7" s="62">
        <f>IF(Kalender!M15&lt;&gt;"","x",0)</f>
        <v>0</v>
      </c>
      <c r="AJ7" s="62">
        <f>IF(Kalender!N15&lt;&gt;"","x",0)</f>
        <v>0</v>
      </c>
      <c r="AK7" s="62">
        <f>Kalender!O15</f>
        <v>0</v>
      </c>
      <c r="AL7" s="30">
        <f>IF(E7="1",0,IF(WEEKDAY(AH7)=2,Kalender!$T$4,IF(WEEKDAY(AH7)=3,Kalender!$T$5,IF(WEEKDAY(AH7)=4,Kalender!$T$6,IF(WEEKDAY(AH7)=5,Kalender!$T$7,IF(WEEKDAY(AH7)=6,Kalender!$T$8,0))))))</f>
        <v>30</v>
      </c>
      <c r="AM7" s="30">
        <f t="shared" si="7"/>
        <v>480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480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4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Tisdag</v>
      </c>
      <c r="D8" s="81" t="str">
        <f t="shared" si="1"/>
        <v/>
      </c>
      <c r="E8" s="219" t="str">
        <f t="shared" si="5"/>
        <v/>
      </c>
      <c r="F8" s="96"/>
      <c r="G8" s="82"/>
      <c r="H8" s="135"/>
      <c r="I8" s="130"/>
      <c r="J8" s="162" t="str">
        <f t="shared" si="6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2"/>
        <v/>
      </c>
      <c r="V8" s="83" t="str">
        <f t="shared" si="3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Kalender!BT16</f>
        <v>45356</v>
      </c>
      <c r="AI8" s="62">
        <f>IF(Kalender!M16&lt;&gt;"","x",0)</f>
        <v>0</v>
      </c>
      <c r="AJ8" s="62">
        <f>IF(Kalender!N16&lt;&gt;"","x",0)</f>
        <v>0</v>
      </c>
      <c r="AK8" s="62">
        <f>Kalender!O16</f>
        <v>0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7"/>
        <v>480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4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Onsdag</v>
      </c>
      <c r="D9" s="92" t="str">
        <f t="shared" si="1"/>
        <v/>
      </c>
      <c r="E9" s="219" t="str">
        <f t="shared" si="5"/>
        <v/>
      </c>
      <c r="F9" s="97"/>
      <c r="G9" s="93"/>
      <c r="H9" s="136"/>
      <c r="I9" s="131"/>
      <c r="J9" s="162" t="str">
        <f t="shared" si="6"/>
        <v/>
      </c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2"/>
        <v/>
      </c>
      <c r="V9" s="83" t="str">
        <f t="shared" si="3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Kalender!BT17</f>
        <v>45357</v>
      </c>
      <c r="AI9" s="62">
        <f>IF(Kalender!M17&lt;&gt;"","x",0)</f>
        <v>0</v>
      </c>
      <c r="AJ9" s="62">
        <f>IF(Kalender!N17&lt;&gt;"","x",0)</f>
        <v>0</v>
      </c>
      <c r="AK9" s="62">
        <f>Kalender!O17</f>
        <v>0</v>
      </c>
      <c r="AL9" s="30">
        <f>IF(E9="1",0,IF(WEEKDAY(AH9)=2,Kalender!$T$4,IF(WEEKDAY(AH9)=3,Kalender!$T$5,IF(WEEKDAY(AH9)=4,Kalender!$T$6,IF(WEEKDAY(AH9)=5,Kalender!$T$7,IF(WEEKDAY(AH9)=6,Kalender!$T$8,0))))))</f>
        <v>30</v>
      </c>
      <c r="AM9" s="30">
        <f t="shared" si="7"/>
        <v>480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480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4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Torsdag</v>
      </c>
      <c r="D10" s="92" t="str">
        <f t="shared" si="1"/>
        <v/>
      </c>
      <c r="E10" s="219" t="str">
        <f t="shared" si="5"/>
        <v/>
      </c>
      <c r="F10" s="97"/>
      <c r="G10" s="93"/>
      <c r="H10" s="136"/>
      <c r="I10" s="131"/>
      <c r="J10" s="162" t="str">
        <f t="shared" si="6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2"/>
        <v/>
      </c>
      <c r="V10" s="83" t="str">
        <f t="shared" si="3"/>
        <v/>
      </c>
      <c r="W10" s="11"/>
      <c r="X10" s="11"/>
      <c r="Y10" s="11"/>
      <c r="Z10" s="94"/>
      <c r="AB10" s="222"/>
      <c r="AE10" s="223"/>
      <c r="AG10" s="12"/>
      <c r="AH10" s="15">
        <f>Kalender!BT18</f>
        <v>45358</v>
      </c>
      <c r="AI10" s="62">
        <f>IF(Kalender!M18&lt;&gt;"","x",0)</f>
        <v>0</v>
      </c>
      <c r="AJ10" s="62">
        <f>IF(Kalender!N18&lt;&gt;"","x",0)</f>
        <v>0</v>
      </c>
      <c r="AK10" s="62">
        <f>Kalender!O18</f>
        <v>0</v>
      </c>
      <c r="AL10" s="30">
        <f>IF(E10="1",0,IF(WEEKDAY(AH10)=2,Kalender!$T$4,IF(WEEKDAY(AH10)=3,Kalender!$T$5,IF(WEEKDAY(AH10)=4,Kalender!$T$6,IF(WEEKDAY(AH10)=5,Kalender!$T$7,IF(WEEKDAY(AH10)=6,Kalender!$T$8,0))))))</f>
        <v>30</v>
      </c>
      <c r="AM10" s="30">
        <f t="shared" si="7"/>
        <v>480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480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4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Fredag</v>
      </c>
      <c r="D11" s="92" t="str">
        <f t="shared" si="1"/>
        <v/>
      </c>
      <c r="E11" s="219" t="str">
        <f t="shared" si="5"/>
        <v/>
      </c>
      <c r="F11" s="97"/>
      <c r="G11" s="93"/>
      <c r="H11" s="136"/>
      <c r="I11" s="131"/>
      <c r="J11" s="162" t="str">
        <f t="shared" si="6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2"/>
        <v/>
      </c>
      <c r="V11" s="83" t="str">
        <f t="shared" si="3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Kalender!BT19</f>
        <v>45359</v>
      </c>
      <c r="AI11" s="62">
        <f>IF(Kalender!M19&lt;&gt;"","x",0)</f>
        <v>0</v>
      </c>
      <c r="AJ11" s="62">
        <f>IF(Kalender!N19&lt;&gt;"","x",0)</f>
        <v>0</v>
      </c>
      <c r="AK11" s="62">
        <f>Kalender!O19</f>
        <v>0</v>
      </c>
      <c r="AL11" s="30">
        <f>IF(E11="1",0,IF(WEEKDAY(AH11)=2,Kalender!$T$4,IF(WEEKDAY(AH11)=3,Kalender!$T$5,IF(WEEKDAY(AH11)=4,Kalender!$T$6,IF(WEEKDAY(AH11)=5,Kalender!$T$7,IF(WEEKDAY(AH11)=6,Kalender!$T$8,0))))))</f>
        <v>30</v>
      </c>
      <c r="AM11" s="30">
        <f t="shared" si="7"/>
        <v>480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480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4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Lördag</v>
      </c>
      <c r="D12" s="92" t="str">
        <f t="shared" si="1"/>
        <v/>
      </c>
      <c r="E12" s="219" t="str">
        <f t="shared" si="5"/>
        <v>lö</v>
      </c>
      <c r="F12" s="97"/>
      <c r="G12" s="93"/>
      <c r="H12" s="136"/>
      <c r="I12" s="131"/>
      <c r="J12" s="162" t="str">
        <f t="shared" si="6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2"/>
        <v/>
      </c>
      <c r="V12" s="83" t="str">
        <f t="shared" si="3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Kalender!BT20</f>
        <v>45360</v>
      </c>
      <c r="AI12" s="62">
        <f>IF(Kalender!M20&lt;&gt;"","x",0)</f>
        <v>0</v>
      </c>
      <c r="AJ12" s="62">
        <f>IF(Kalender!N20&lt;&gt;"","x",0)</f>
        <v>0</v>
      </c>
      <c r="AK12" s="62">
        <f>Kalender!O20</f>
        <v>0</v>
      </c>
      <c r="AL12" s="30">
        <f>IF(E12="1",0,IF(WEEKDAY(AH12)=2,Kalender!$T$4,IF(WEEKDAY(AH12)=3,Kalender!$T$5,IF(WEEKDAY(AH12)=4,Kalender!$T$6,IF(WEEKDAY(AH12)=5,Kalender!$T$7,IF(WEEKDAY(AH12)=6,Kalender!$T$8,0))))))</f>
        <v>0</v>
      </c>
      <c r="AM12" s="30">
        <f t="shared" si="7"/>
        <v>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4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Söndag</v>
      </c>
      <c r="D13" s="92" t="str">
        <f t="shared" si="1"/>
        <v>n</v>
      </c>
      <c r="E13" s="219" t="str">
        <f t="shared" si="5"/>
        <v>sö</v>
      </c>
      <c r="F13" s="97"/>
      <c r="G13" s="93"/>
      <c r="H13" s="136"/>
      <c r="I13" s="131"/>
      <c r="J13" s="162" t="str">
        <f t="shared" si="6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2"/>
        <v/>
      </c>
      <c r="V13" s="83" t="str">
        <f t="shared" si="3"/>
        <v/>
      </c>
      <c r="W13" s="11"/>
      <c r="X13" s="11"/>
      <c r="Y13" s="11"/>
      <c r="Z13" s="94"/>
      <c r="AB13" s="222"/>
      <c r="AE13" s="223"/>
      <c r="AG13" s="12"/>
      <c r="AH13" s="15">
        <f>Kalender!BT21</f>
        <v>45361</v>
      </c>
      <c r="AI13" s="62">
        <f>IF(Kalender!M21&lt;&gt;"","x",0)</f>
        <v>0</v>
      </c>
      <c r="AJ13" s="62">
        <f>IF(Kalender!N21&lt;&gt;"","x",0)</f>
        <v>0</v>
      </c>
      <c r="AK13" s="62">
        <f>Kalender!O21</f>
        <v>0</v>
      </c>
      <c r="AL13" s="30">
        <f>IF(E13="1",0,IF(WEEKDAY(AH13)=2,Kalender!$T$4,IF(WEEKDAY(AH13)=3,Kalender!$T$5,IF(WEEKDAY(AH13)=4,Kalender!$T$6,IF(WEEKDAY(AH13)=5,Kalender!$T$7,IF(WEEKDAY(AH13)=6,Kalender!$T$8,0))))))</f>
        <v>0</v>
      </c>
      <c r="AM13" s="30">
        <f t="shared" si="7"/>
        <v>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4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Måndag</v>
      </c>
      <c r="D14" s="92" t="str">
        <f t="shared" si="1"/>
        <v/>
      </c>
      <c r="E14" s="219" t="str">
        <f t="shared" si="5"/>
        <v/>
      </c>
      <c r="F14" s="97"/>
      <c r="G14" s="93"/>
      <c r="H14" s="136"/>
      <c r="I14" s="131"/>
      <c r="J14" s="162" t="str">
        <f t="shared" si="6"/>
        <v/>
      </c>
      <c r="K14" s="166"/>
      <c r="L14" s="167"/>
      <c r="M14" s="100" t="str">
        <f t="shared" si="36"/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 t="shared" si="2"/>
        <v/>
      </c>
      <c r="V14" s="83" t="str">
        <f t="shared" si="3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Kalender!BT22</f>
        <v>45362</v>
      </c>
      <c r="AI14" s="62">
        <f>IF(Kalender!M22&lt;&gt;"","x",0)</f>
        <v>0</v>
      </c>
      <c r="AJ14" s="62">
        <f>IF(Kalender!N22&lt;&gt;"","x",0)</f>
        <v>0</v>
      </c>
      <c r="AK14" s="62">
        <f>Kalender!O22</f>
        <v>0</v>
      </c>
      <c r="AL14" s="30">
        <f>IF(E14="1",0,IF(WEEKDAY(AH14)=2,Kalender!$T$4,IF(WEEKDAY(AH14)=3,Kalender!$T$5,IF(WEEKDAY(AH14)=4,Kalender!$T$6,IF(WEEKDAY(AH14)=5,Kalender!$T$7,IF(WEEKDAY(AH14)=6,Kalender!$T$8,0))))))</f>
        <v>30</v>
      </c>
      <c r="AM14" s="30">
        <f t="shared" si="7"/>
        <v>480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480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4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Tisdag</v>
      </c>
      <c r="D15" s="92" t="str">
        <f t="shared" si="1"/>
        <v/>
      </c>
      <c r="E15" s="219" t="str">
        <f t="shared" si="5"/>
        <v/>
      </c>
      <c r="F15" s="97"/>
      <c r="G15" s="93"/>
      <c r="H15" s="136"/>
      <c r="I15" s="131"/>
      <c r="J15" s="162" t="str">
        <f t="shared" si="6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2"/>
        <v/>
      </c>
      <c r="V15" s="83" t="str">
        <f t="shared" si="3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Kalender!BT23</f>
        <v>45363</v>
      </c>
      <c r="AI15" s="62">
        <f>IF(Kalender!M23&lt;&gt;"","x",0)</f>
        <v>0</v>
      </c>
      <c r="AJ15" s="62">
        <f>IF(Kalender!N23&lt;&gt;"","x",0)</f>
        <v>0</v>
      </c>
      <c r="AK15" s="62">
        <f>Kalender!O23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7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4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Onsdag</v>
      </c>
      <c r="D16" s="92" t="str">
        <f t="shared" si="1"/>
        <v/>
      </c>
      <c r="E16" s="219" t="str">
        <f t="shared" si="5"/>
        <v/>
      </c>
      <c r="F16" s="97"/>
      <c r="G16" s="93"/>
      <c r="H16" s="136"/>
      <c r="I16" s="131"/>
      <c r="J16" s="162" t="str">
        <f t="shared" si="6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2"/>
        <v/>
      </c>
      <c r="V16" s="83" t="str">
        <f t="shared" si="3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Kalender!BT24</f>
        <v>45364</v>
      </c>
      <c r="AI16" s="62">
        <f>IF(Kalender!M24&lt;&gt;"","x",0)</f>
        <v>0</v>
      </c>
      <c r="AJ16" s="62">
        <f>IF(Kalender!N24&lt;&gt;"","x",0)</f>
        <v>0</v>
      </c>
      <c r="AK16" s="62">
        <f>Kalender!O24</f>
        <v>0</v>
      </c>
      <c r="AL16" s="30">
        <f>IF(E16="1",0,IF(WEEKDAY(AH16)=2,Kalender!$T$4,IF(WEEKDAY(AH16)=3,Kalender!$T$5,IF(WEEKDAY(AH16)=4,Kalender!$T$6,IF(WEEKDAY(AH16)=5,Kalender!$T$7,IF(WEEKDAY(AH16)=6,Kalender!$T$8,0))))))</f>
        <v>30</v>
      </c>
      <c r="AM16" s="30">
        <f t="shared" si="7"/>
        <v>480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480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4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Torsdag</v>
      </c>
      <c r="D17" s="92" t="str">
        <f t="shared" si="1"/>
        <v/>
      </c>
      <c r="E17" s="219" t="str">
        <f t="shared" si="5"/>
        <v/>
      </c>
      <c r="F17" s="97"/>
      <c r="G17" s="93"/>
      <c r="H17" s="136"/>
      <c r="I17" s="131"/>
      <c r="J17" s="162" t="str">
        <f t="shared" si="6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2"/>
        <v/>
      </c>
      <c r="V17" s="83" t="str">
        <f t="shared" si="3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Kalender!BT25</f>
        <v>45365</v>
      </c>
      <c r="AI17" s="62">
        <f>IF(Kalender!M25&lt;&gt;"","x",0)</f>
        <v>0</v>
      </c>
      <c r="AJ17" s="62">
        <f>IF(Kalender!N25&lt;&gt;"","x",0)</f>
        <v>0</v>
      </c>
      <c r="AK17" s="62">
        <f>Kalender!O25</f>
        <v>0</v>
      </c>
      <c r="AL17" s="30">
        <f>IF(E17="1",0,IF(WEEKDAY(AH17)=2,Kalender!$T$4,IF(WEEKDAY(AH17)=3,Kalender!$T$5,IF(WEEKDAY(AH17)=4,Kalender!$T$6,IF(WEEKDAY(AH17)=5,Kalender!$T$7,IF(WEEKDAY(AH17)=6,Kalender!$T$8,0))))))</f>
        <v>30</v>
      </c>
      <c r="AM17" s="30">
        <f t="shared" si="7"/>
        <v>480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480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4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Fredag</v>
      </c>
      <c r="D18" s="92" t="str">
        <f t="shared" si="1"/>
        <v/>
      </c>
      <c r="E18" s="219" t="str">
        <f t="shared" si="5"/>
        <v/>
      </c>
      <c r="F18" s="97"/>
      <c r="G18" s="93"/>
      <c r="H18" s="136"/>
      <c r="I18" s="131"/>
      <c r="J18" s="162" t="str">
        <f t="shared" si="6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2"/>
        <v/>
      </c>
      <c r="V18" s="83" t="str">
        <f t="shared" si="3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Kalender!BT26</f>
        <v>45366</v>
      </c>
      <c r="AI18" s="62">
        <f>IF(Kalender!M26&lt;&gt;"","x",0)</f>
        <v>0</v>
      </c>
      <c r="AJ18" s="62">
        <f>IF(Kalender!N26&lt;&gt;"","x",0)</f>
        <v>0</v>
      </c>
      <c r="AK18" s="62">
        <f>Kalender!O26</f>
        <v>0</v>
      </c>
      <c r="AL18" s="30">
        <f>IF(E18="1",0,IF(WEEKDAY(AH18)=2,Kalender!$T$4,IF(WEEKDAY(AH18)=3,Kalender!$T$5,IF(WEEKDAY(AH18)=4,Kalender!$T$6,IF(WEEKDAY(AH18)=5,Kalender!$T$7,IF(WEEKDAY(AH18)=6,Kalender!$T$8,0))))))</f>
        <v>30</v>
      </c>
      <c r="AM18" s="30">
        <f t="shared" si="7"/>
        <v>480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480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4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Lördag</v>
      </c>
      <c r="D19" s="92" t="str">
        <f t="shared" si="1"/>
        <v/>
      </c>
      <c r="E19" s="219" t="str">
        <f t="shared" si="5"/>
        <v>lö</v>
      </c>
      <c r="F19" s="97"/>
      <c r="G19" s="93"/>
      <c r="H19" s="136"/>
      <c r="I19" s="131"/>
      <c r="J19" s="162" t="str">
        <f t="shared" si="6"/>
        <v/>
      </c>
      <c r="K19" s="166"/>
      <c r="L19" s="167"/>
      <c r="M19" s="100" t="str">
        <f t="shared" si="36"/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 t="shared" si="2"/>
        <v/>
      </c>
      <c r="V19" s="83" t="str">
        <f t="shared" si="3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Kalender!BT27</f>
        <v>45367</v>
      </c>
      <c r="AI19" s="62">
        <f>IF(Kalender!M27&lt;&gt;"","x",0)</f>
        <v>0</v>
      </c>
      <c r="AJ19" s="62">
        <f>IF(Kalender!N27&lt;&gt;"","x",0)</f>
        <v>0</v>
      </c>
      <c r="AK19" s="62">
        <f>Kalender!O27</f>
        <v>0</v>
      </c>
      <c r="AL19" s="30">
        <f>IF(E19="1",0,IF(WEEKDAY(AH19)=2,Kalender!$T$4,IF(WEEKDAY(AH19)=3,Kalender!$T$5,IF(WEEKDAY(AH19)=4,Kalender!$T$6,IF(WEEKDAY(AH19)=5,Kalender!$T$7,IF(WEEKDAY(AH19)=6,Kalender!$T$8,0))))))</f>
        <v>0</v>
      </c>
      <c r="AM19" s="30">
        <f t="shared" si="7"/>
        <v>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4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Söndag</v>
      </c>
      <c r="D20" s="92" t="str">
        <f t="shared" si="1"/>
        <v>n</v>
      </c>
      <c r="E20" s="219" t="str">
        <f t="shared" si="5"/>
        <v>sö</v>
      </c>
      <c r="F20" s="97"/>
      <c r="G20" s="93"/>
      <c r="H20" s="136"/>
      <c r="I20" s="131"/>
      <c r="J20" s="162" t="str">
        <f t="shared" si="6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2"/>
        <v/>
      </c>
      <c r="V20" s="83" t="str">
        <f t="shared" si="3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Kalender!BT28</f>
        <v>45368</v>
      </c>
      <c r="AI20" s="62">
        <f>IF(Kalender!M28&lt;&gt;"","x",0)</f>
        <v>0</v>
      </c>
      <c r="AJ20" s="62">
        <f>IF(Kalender!N28&lt;&gt;"","x",0)</f>
        <v>0</v>
      </c>
      <c r="AK20" s="62">
        <f>Kalender!O28</f>
        <v>0</v>
      </c>
      <c r="AL20" s="30">
        <f>IF(E20="1",0,IF(WEEKDAY(AH20)=2,Kalender!$T$4,IF(WEEKDAY(AH20)=3,Kalender!$T$5,IF(WEEKDAY(AH20)=4,Kalender!$T$6,IF(WEEKDAY(AH20)=5,Kalender!$T$7,IF(WEEKDAY(AH20)=6,Kalender!$T$8,0))))))</f>
        <v>0</v>
      </c>
      <c r="AM20" s="30">
        <f t="shared" si="7"/>
        <v>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4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Måndag</v>
      </c>
      <c r="D21" s="92" t="str">
        <f t="shared" si="1"/>
        <v/>
      </c>
      <c r="E21" s="219" t="str">
        <f t="shared" si="5"/>
        <v/>
      </c>
      <c r="F21" s="97"/>
      <c r="G21" s="93"/>
      <c r="H21" s="136"/>
      <c r="I21" s="131"/>
      <c r="J21" s="162" t="str">
        <f t="shared" si="6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2"/>
        <v/>
      </c>
      <c r="V21" s="83" t="str">
        <f t="shared" si="3"/>
        <v/>
      </c>
      <c r="W21" s="11"/>
      <c r="X21" s="11"/>
      <c r="Y21" s="11"/>
      <c r="Z21" s="94"/>
      <c r="AH21" s="15">
        <f>Kalender!BT29</f>
        <v>45369</v>
      </c>
      <c r="AI21" s="62">
        <f>IF(Kalender!M29&lt;&gt;"","x",0)</f>
        <v>0</v>
      </c>
      <c r="AJ21" s="62">
        <f>IF(Kalender!N29&lt;&gt;"","x",0)</f>
        <v>0</v>
      </c>
      <c r="AK21" s="62">
        <f>Kalender!O29</f>
        <v>0</v>
      </c>
      <c r="AL21" s="30">
        <f>IF(E21="1",0,IF(WEEKDAY(AH21)=2,Kalender!$T$4,IF(WEEKDAY(AH21)=3,Kalender!$T$5,IF(WEEKDAY(AH21)=4,Kalender!$T$6,IF(WEEKDAY(AH21)=5,Kalender!$T$7,IF(WEEKDAY(AH21)=6,Kalender!$T$8,0))))))</f>
        <v>30</v>
      </c>
      <c r="AM21" s="30">
        <f t="shared" si="7"/>
        <v>480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480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4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Tisdag</v>
      </c>
      <c r="D22" s="92" t="str">
        <f t="shared" si="1"/>
        <v/>
      </c>
      <c r="E22" s="219" t="str">
        <f t="shared" si="5"/>
        <v/>
      </c>
      <c r="F22" s="97"/>
      <c r="G22" s="93"/>
      <c r="H22" s="136"/>
      <c r="I22" s="131"/>
      <c r="J22" s="162" t="str">
        <f t="shared" si="6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2"/>
        <v/>
      </c>
      <c r="V22" s="83" t="str">
        <f t="shared" si="3"/>
        <v/>
      </c>
      <c r="W22" s="11"/>
      <c r="X22" s="11"/>
      <c r="Y22" s="11"/>
      <c r="Z22" s="94"/>
      <c r="AA22" s="63"/>
      <c r="AB22" s="256" t="s">
        <v>134</v>
      </c>
      <c r="AC22" s="257"/>
      <c r="AD22" s="257"/>
      <c r="AE22" s="258"/>
      <c r="AF22" s="63"/>
      <c r="AG22" s="16"/>
      <c r="AH22" s="15">
        <f>Kalender!BT30</f>
        <v>45370</v>
      </c>
      <c r="AI22" s="62">
        <f>IF(Kalender!M30&lt;&gt;"","x",0)</f>
        <v>0</v>
      </c>
      <c r="AJ22" s="62">
        <f>IF(Kalender!N30&lt;&gt;"","x",0)</f>
        <v>0</v>
      </c>
      <c r="AK22" s="62">
        <f>Kalender!O30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7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4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Onsdag</v>
      </c>
      <c r="D23" s="92" t="str">
        <f t="shared" si="1"/>
        <v/>
      </c>
      <c r="E23" s="219" t="str">
        <f t="shared" si="5"/>
        <v/>
      </c>
      <c r="F23" s="97"/>
      <c r="G23" s="93"/>
      <c r="H23" s="136"/>
      <c r="I23" s="131"/>
      <c r="J23" s="162" t="str">
        <f t="shared" si="6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2"/>
        <v/>
      </c>
      <c r="V23" s="83" t="str">
        <f t="shared" si="3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Kalender!BT31</f>
        <v>45371</v>
      </c>
      <c r="AI23" s="62">
        <f>IF(Kalender!M31&lt;&gt;"","x",0)</f>
        <v>0</v>
      </c>
      <c r="AJ23" s="62">
        <f>IF(Kalender!N31&lt;&gt;"","x",0)</f>
        <v>0</v>
      </c>
      <c r="AK23" s="62">
        <f>Kalender!O31</f>
        <v>0</v>
      </c>
      <c r="AL23" s="30">
        <f>IF(E23="1",0,IF(WEEKDAY(AH23)=2,Kalender!$T$4,IF(WEEKDAY(AH23)=3,Kalender!$T$5,IF(WEEKDAY(AH23)=4,Kalender!$T$6,IF(WEEKDAY(AH23)=5,Kalender!$T$7,IF(WEEKDAY(AH23)=6,Kalender!$T$8,0))))))</f>
        <v>30</v>
      </c>
      <c r="AM23" s="30">
        <f t="shared" si="7"/>
        <v>480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480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4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Torsdag</v>
      </c>
      <c r="D24" s="71" t="str">
        <f t="shared" si="1"/>
        <v/>
      </c>
      <c r="E24" s="219" t="str">
        <f t="shared" si="5"/>
        <v/>
      </c>
      <c r="F24" s="98"/>
      <c r="G24" s="67"/>
      <c r="H24" s="137"/>
      <c r="I24" s="132"/>
      <c r="J24" s="162" t="str">
        <f t="shared" si="6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2"/>
        <v/>
      </c>
      <c r="V24" s="83" t="str">
        <f t="shared" si="3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Kalender!BT32</f>
        <v>45372</v>
      </c>
      <c r="AI24" s="62">
        <f>IF(Kalender!M32&lt;&gt;"","x",0)</f>
        <v>0</v>
      </c>
      <c r="AJ24" s="62">
        <f>IF(Kalender!N32&lt;&gt;"","x",0)</f>
        <v>0</v>
      </c>
      <c r="AK24" s="62">
        <f>Kalender!O32</f>
        <v>0</v>
      </c>
      <c r="AL24" s="30">
        <f>IF(E24="1",0,IF(WEEKDAY(AH24)=2,Kalender!$T$4,IF(WEEKDAY(AH24)=3,Kalender!$T$5,IF(WEEKDAY(AH24)=4,Kalender!$T$6,IF(WEEKDAY(AH24)=5,Kalender!$T$7,IF(WEEKDAY(AH24)=6,Kalender!$T$8,0))))))</f>
        <v>30</v>
      </c>
      <c r="AM24" s="30">
        <f t="shared" si="7"/>
        <v>480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480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4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Fredag</v>
      </c>
      <c r="D25" s="92" t="str">
        <f t="shared" si="1"/>
        <v/>
      </c>
      <c r="E25" s="219" t="str">
        <f t="shared" si="5"/>
        <v/>
      </c>
      <c r="F25" s="97"/>
      <c r="G25" s="93"/>
      <c r="H25" s="136"/>
      <c r="I25" s="131"/>
      <c r="J25" s="162" t="str">
        <f t="shared" si="6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2"/>
        <v/>
      </c>
      <c r="V25" s="83" t="str">
        <f t="shared" si="3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Kalender!BT33</f>
        <v>45373</v>
      </c>
      <c r="AI25" s="62">
        <f>IF(Kalender!M33&lt;&gt;"","x",0)</f>
        <v>0</v>
      </c>
      <c r="AJ25" s="62">
        <f>IF(Kalender!N33&lt;&gt;"","x",0)</f>
        <v>0</v>
      </c>
      <c r="AK25" s="62">
        <f>Kalender!O33</f>
        <v>0</v>
      </c>
      <c r="AL25" s="30">
        <f>IF(E25="1",0,IF(WEEKDAY(AH25)=2,Kalender!$T$4,IF(WEEKDAY(AH25)=3,Kalender!$T$5,IF(WEEKDAY(AH25)=4,Kalender!$T$6,IF(WEEKDAY(AH25)=5,Kalender!$T$7,IF(WEEKDAY(AH25)=6,Kalender!$T$8,0))))))</f>
        <v>30</v>
      </c>
      <c r="AM25" s="30">
        <f t="shared" si="7"/>
        <v>480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480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4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Lördag</v>
      </c>
      <c r="D26" s="71" t="str">
        <f t="shared" si="1"/>
        <v/>
      </c>
      <c r="E26" s="219" t="str">
        <f t="shared" si="5"/>
        <v>lö</v>
      </c>
      <c r="F26" s="98"/>
      <c r="G26" s="67"/>
      <c r="H26" s="137"/>
      <c r="I26" s="132"/>
      <c r="J26" s="162" t="str">
        <f t="shared" si="6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2"/>
        <v/>
      </c>
      <c r="V26" s="83" t="str">
        <f t="shared" si="3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Kalender!BT34</f>
        <v>45374</v>
      </c>
      <c r="AI26" s="62">
        <f>IF(Kalender!M34&lt;&gt;"","x",0)</f>
        <v>0</v>
      </c>
      <c r="AJ26" s="62">
        <f>IF(Kalender!N34&lt;&gt;"","x",0)</f>
        <v>0</v>
      </c>
      <c r="AK26" s="62">
        <f>Kalender!O34</f>
        <v>0</v>
      </c>
      <c r="AL26" s="30">
        <f>IF(E26="1",0,IF(WEEKDAY(AH26)=2,Kalender!$T$4,IF(WEEKDAY(AH26)=3,Kalender!$T$5,IF(WEEKDAY(AH26)=4,Kalender!$T$6,IF(WEEKDAY(AH26)=5,Kalender!$T$7,IF(WEEKDAY(AH26)=6,Kalender!$T$8,0))))))</f>
        <v>0</v>
      </c>
      <c r="AM26" s="30">
        <f t="shared" si="7"/>
        <v>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4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Söndag</v>
      </c>
      <c r="D27" s="92" t="str">
        <f t="shared" si="1"/>
        <v>n</v>
      </c>
      <c r="E27" s="219" t="str">
        <f t="shared" si="5"/>
        <v>sö</v>
      </c>
      <c r="F27" s="97"/>
      <c r="G27" s="93"/>
      <c r="H27" s="136"/>
      <c r="I27" s="131"/>
      <c r="J27" s="162" t="str">
        <f t="shared" si="6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2"/>
        <v/>
      </c>
      <c r="V27" s="83" t="str">
        <f t="shared" si="3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Kalender!BT35</f>
        <v>45375</v>
      </c>
      <c r="AI27" s="62">
        <f>IF(Kalender!M35&lt;&gt;"","x",0)</f>
        <v>0</v>
      </c>
      <c r="AJ27" s="62">
        <f>IF(Kalender!N35&lt;&gt;"","x",0)</f>
        <v>0</v>
      </c>
      <c r="AK27" s="62">
        <f>Kalender!O35</f>
        <v>0</v>
      </c>
      <c r="AL27" s="30">
        <f>IF(E27="1",0,IF(WEEKDAY(AH27)=2,Kalender!$T$4,IF(WEEKDAY(AH27)=3,Kalender!$T$5,IF(WEEKDAY(AH27)=4,Kalender!$T$6,IF(WEEKDAY(AH27)=5,Kalender!$T$7,IF(WEEKDAY(AH27)=6,Kalender!$T$8,0))))))</f>
        <v>0</v>
      </c>
      <c r="AM27" s="30">
        <f t="shared" si="7"/>
        <v>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4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Måndag</v>
      </c>
      <c r="D28" s="71" t="str">
        <f t="shared" si="1"/>
        <v/>
      </c>
      <c r="E28" s="219" t="str">
        <f t="shared" si="5"/>
        <v/>
      </c>
      <c r="F28" s="98"/>
      <c r="G28" s="67"/>
      <c r="H28" s="137"/>
      <c r="I28" s="132"/>
      <c r="J28" s="162" t="str">
        <f t="shared" si="6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2"/>
        <v/>
      </c>
      <c r="V28" s="83" t="str">
        <f t="shared" si="3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Kalender!BT36</f>
        <v>45376</v>
      </c>
      <c r="AI28" s="62">
        <f>IF(Kalender!M36&lt;&gt;"","x",0)</f>
        <v>0</v>
      </c>
      <c r="AJ28" s="62">
        <f>IF(Kalender!N36&lt;&gt;"","x",0)</f>
        <v>0</v>
      </c>
      <c r="AK28" s="62">
        <f>Kalender!O36</f>
        <v>0</v>
      </c>
      <c r="AL28" s="30">
        <f>IF(E28="1",0,IF(WEEKDAY(AH28)=2,Kalender!$T$4,IF(WEEKDAY(AH28)=3,Kalender!$T$5,IF(WEEKDAY(AH28)=4,Kalender!$T$6,IF(WEEKDAY(AH28)=5,Kalender!$T$7,IF(WEEKDAY(AH28)=6,Kalender!$T$8,0))))))</f>
        <v>30</v>
      </c>
      <c r="AM28" s="30">
        <f t="shared" si="7"/>
        <v>480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480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4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Tisdag</v>
      </c>
      <c r="D29" s="92" t="str">
        <f t="shared" si="1"/>
        <v/>
      </c>
      <c r="E29" s="219" t="str">
        <f t="shared" si="5"/>
        <v/>
      </c>
      <c r="F29" s="97"/>
      <c r="G29" s="93"/>
      <c r="H29" s="136"/>
      <c r="I29" s="131"/>
      <c r="J29" s="162" t="str">
        <f t="shared" si="6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2"/>
        <v/>
      </c>
      <c r="V29" s="83" t="str">
        <f t="shared" si="3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Kalender!BT37</f>
        <v>45377</v>
      </c>
      <c r="AI29" s="62">
        <f>IF(Kalender!M37&lt;&gt;"","x",0)</f>
        <v>0</v>
      </c>
      <c r="AJ29" s="62">
        <f>IF(Kalender!N37&lt;&gt;"","x",0)</f>
        <v>0</v>
      </c>
      <c r="AK29" s="62">
        <f>Kalender!O37</f>
        <v>0</v>
      </c>
      <c r="AL29" s="30">
        <f>IF(E29="1",0,IF(WEEKDAY(AH29)=2,Kalender!$T$4,IF(WEEKDAY(AH29)=3,Kalender!$T$5,IF(WEEKDAY(AH29)=4,Kalender!$T$6,IF(WEEKDAY(AH29)=5,Kalender!$T$7,IF(WEEKDAY(AH29)=6,Kalender!$T$8,0))))))</f>
        <v>30</v>
      </c>
      <c r="AM29" s="30">
        <f t="shared" si="7"/>
        <v>480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4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Onsdag</v>
      </c>
      <c r="D30" s="71" t="str">
        <f t="shared" si="1"/>
        <v/>
      </c>
      <c r="E30" s="219" t="str">
        <f t="shared" si="5"/>
        <v/>
      </c>
      <c r="F30" s="98"/>
      <c r="G30" s="67"/>
      <c r="H30" s="137"/>
      <c r="I30" s="132"/>
      <c r="J30" s="162" t="str">
        <f t="shared" si="6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2"/>
        <v/>
      </c>
      <c r="V30" s="83" t="str">
        <f t="shared" si="3"/>
        <v/>
      </c>
      <c r="W30" s="11"/>
      <c r="X30" s="11"/>
      <c r="Y30" s="11"/>
      <c r="Z30" s="73"/>
      <c r="AH30" s="15">
        <f>Kalender!BT38</f>
        <v>45378</v>
      </c>
      <c r="AI30" s="62">
        <f>IF(Kalender!M38&lt;&gt;"","x",0)</f>
        <v>0</v>
      </c>
      <c r="AJ30" s="62">
        <f>IF(Kalender!N38&lt;&gt;"","x",0)</f>
        <v>0</v>
      </c>
      <c r="AK30" s="62">
        <f>Kalender!O38</f>
        <v>0</v>
      </c>
      <c r="AL30" s="30">
        <f>IF(E30="1",0,IF(WEEKDAY(AH30)=2,Kalender!$T$4,IF(WEEKDAY(AH30)=3,Kalender!$T$5,IF(WEEKDAY(AH30)=4,Kalender!$T$6,IF(WEEKDAY(AH30)=5,Kalender!$T$7,IF(WEEKDAY(AH30)=6,Kalender!$T$8,0))))))</f>
        <v>30</v>
      </c>
      <c r="AM30" s="30">
        <f t="shared" si="7"/>
        <v>480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480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4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Torsdag</v>
      </c>
      <c r="D31" s="92" t="str">
        <f t="shared" si="1"/>
        <v/>
      </c>
      <c r="E31" s="219" t="str">
        <f t="shared" si="5"/>
        <v>k</v>
      </c>
      <c r="F31" s="97"/>
      <c r="G31" s="93"/>
      <c r="H31" s="136"/>
      <c r="I31" s="131"/>
      <c r="J31" s="162" t="str">
        <f t="shared" si="6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2"/>
        <v/>
      </c>
      <c r="V31" s="83" t="str">
        <f t="shared" si="3"/>
        <v/>
      </c>
      <c r="W31" s="11"/>
      <c r="X31" s="11"/>
      <c r="Y31" s="11"/>
      <c r="Z31" s="94"/>
      <c r="AB31" s="250" t="s">
        <v>133</v>
      </c>
      <c r="AC31" s="251"/>
      <c r="AD31" s="251"/>
      <c r="AE31" s="251"/>
      <c r="AH31" s="15">
        <f>Kalender!BT39</f>
        <v>45379</v>
      </c>
      <c r="AI31" s="62">
        <f>IF(Kalender!M39&lt;&gt;"","x",0)</f>
        <v>0</v>
      </c>
      <c r="AJ31" s="62">
        <f>IF(Kalender!N39&lt;&gt;"","x",0)</f>
        <v>0</v>
      </c>
      <c r="AK31" s="62">
        <f>Kalender!O39</f>
        <v>2</v>
      </c>
      <c r="AL31" s="30">
        <f>IF(E31="1",0,IF(WEEKDAY(AH31)=2,Kalender!$T$4,IF(WEEKDAY(AH31)=3,Kalender!$T$5,IF(WEEKDAY(AH31)=4,Kalender!$T$6,IF(WEEKDAY(AH31)=5,Kalender!$T$7,IF(WEEKDAY(AH31)=6,Kalender!$T$8,0))))))</f>
        <v>30</v>
      </c>
      <c r="AM31" s="30">
        <f t="shared" si="7"/>
        <v>360</v>
      </c>
      <c r="AN31" s="30">
        <f>IF(E31="1",0,IF(E31="k",-AK31*60*Kalender!$AS$6,0))</f>
        <v>-120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480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4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Fredag</v>
      </c>
      <c r="D32" s="71" t="str">
        <f t="shared" si="1"/>
        <v>n</v>
      </c>
      <c r="E32" s="219" t="str">
        <f t="shared" si="5"/>
        <v>1</v>
      </c>
      <c r="F32" s="98"/>
      <c r="G32" s="67"/>
      <c r="H32" s="137"/>
      <c r="I32" s="132"/>
      <c r="J32" s="162" t="str">
        <f t="shared" si="6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2"/>
        <v/>
      </c>
      <c r="V32" s="83" t="str">
        <f t="shared" si="3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Kalender!BT40</f>
        <v>45380</v>
      </c>
      <c r="AI32" s="62" t="str">
        <f>IF(Kalender!M40&lt;&gt;"","x",0)</f>
        <v>x</v>
      </c>
      <c r="AJ32" s="62">
        <f>IF(Kalender!N40&lt;&gt;"","x",0)</f>
        <v>0</v>
      </c>
      <c r="AK32" s="62">
        <f>Kalender!O40</f>
        <v>0</v>
      </c>
      <c r="AL32" s="30">
        <f>IF(E32="1",0,IF(WEEKDAY(AH32)=2,Kalender!$T$4,IF(WEEKDAY(AH32)=3,Kalender!$T$5,IF(WEEKDAY(AH32)=4,Kalender!$T$6,IF(WEEKDAY(AH32)=5,Kalender!$T$7,IF(WEEKDAY(AH32)=6,Kalender!$T$8,0))))))</f>
        <v>0</v>
      </c>
      <c r="AM32" s="30">
        <f t="shared" si="7"/>
        <v>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480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4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x14ac:dyDescent="0.2">
      <c r="B33" s="90">
        <v>30</v>
      </c>
      <c r="C33" s="91" t="str">
        <f t="shared" si="0"/>
        <v>Lördag</v>
      </c>
      <c r="D33" s="92" t="str">
        <f t="shared" si="1"/>
        <v>n</v>
      </c>
      <c r="E33" s="219" t="str">
        <f t="shared" si="5"/>
        <v>lö</v>
      </c>
      <c r="F33" s="97"/>
      <c r="G33" s="93"/>
      <c r="H33" s="136"/>
      <c r="I33" s="131"/>
      <c r="J33" s="162" t="str">
        <f t="shared" si="6"/>
        <v/>
      </c>
      <c r="K33" s="166"/>
      <c r="L33" s="167"/>
      <c r="M33" s="100" t="str">
        <f t="shared" si="36"/>
        <v/>
      </c>
      <c r="N33" s="83" t="str">
        <f t="shared" si="37"/>
        <v/>
      </c>
      <c r="O33" s="176"/>
      <c r="P33" s="108"/>
      <c r="Q33" s="184"/>
      <c r="R33" s="188"/>
      <c r="S33" s="189"/>
      <c r="T33" s="190"/>
      <c r="U33" s="100" t="str">
        <f t="shared" si="2"/>
        <v/>
      </c>
      <c r="V33" s="83" t="str">
        <f t="shared" si="3"/>
        <v/>
      </c>
      <c r="W33" s="11"/>
      <c r="X33" s="11"/>
      <c r="Y33" s="11"/>
      <c r="Z33" s="94"/>
      <c r="AH33" s="15">
        <f>Kalender!BT41</f>
        <v>45381</v>
      </c>
      <c r="AI33" s="62" t="str">
        <f>IF(Kalender!M41&lt;&gt;"","x",0)</f>
        <v>x</v>
      </c>
      <c r="AJ33" s="62">
        <f>IF(Kalender!N41&lt;&gt;"","x",0)</f>
        <v>0</v>
      </c>
      <c r="AK33" s="62">
        <f>Kalender!O41</f>
        <v>0</v>
      </c>
      <c r="AL33" s="30">
        <f>IF(E33="1",0,IF(WEEKDAY(AH33)=2,Kalender!$T$4,IF(WEEKDAY(AH33)=3,Kalender!$T$5,IF(WEEKDAY(AH33)=4,Kalender!$T$6,IF(WEEKDAY(AH33)=5,Kalender!$T$7,IF(WEEKDAY(AH33)=6,Kalender!$T$8,0))))))</f>
        <v>0</v>
      </c>
      <c r="AM33" s="30">
        <f t="shared" si="7"/>
        <v>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4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thickBot="1" x14ac:dyDescent="0.25">
      <c r="B34" s="74">
        <v>31</v>
      </c>
      <c r="C34" s="75" t="str">
        <f t="shared" si="0"/>
        <v>Söndag</v>
      </c>
      <c r="D34" s="76" t="str">
        <f t="shared" si="1"/>
        <v>n</v>
      </c>
      <c r="E34" s="220" t="str">
        <f t="shared" si="5"/>
        <v>sö</v>
      </c>
      <c r="F34" s="99"/>
      <c r="G34" s="77"/>
      <c r="H34" s="138"/>
      <c r="I34" s="133"/>
      <c r="J34" s="209" t="str">
        <f t="shared" si="6"/>
        <v/>
      </c>
      <c r="K34" s="169"/>
      <c r="L34" s="169"/>
      <c r="M34" s="113" t="str">
        <f t="shared" si="36"/>
        <v/>
      </c>
      <c r="N34" s="112" t="str">
        <f t="shared" si="37"/>
        <v/>
      </c>
      <c r="O34" s="178"/>
      <c r="P34" s="111"/>
      <c r="Q34" s="185"/>
      <c r="R34" s="191"/>
      <c r="S34" s="192"/>
      <c r="T34" s="193"/>
      <c r="U34" s="126" t="str">
        <f t="shared" si="2"/>
        <v/>
      </c>
      <c r="V34" s="127" t="str">
        <f t="shared" si="3"/>
        <v/>
      </c>
      <c r="W34" s="102"/>
      <c r="X34" s="102"/>
      <c r="Y34" s="102"/>
      <c r="Z34" s="78"/>
      <c r="AH34" s="15">
        <f>Kalender!BT42</f>
        <v>45382</v>
      </c>
      <c r="AI34" s="62" t="str">
        <f>IF(Kalender!M42&lt;&gt;"","x",0)</f>
        <v>x</v>
      </c>
      <c r="AJ34" s="62">
        <f>IF(Kalender!N42&lt;&gt;"","x",0)</f>
        <v>0</v>
      </c>
      <c r="AK34" s="62">
        <f>Kalender!O42</f>
        <v>0</v>
      </c>
      <c r="AL34" s="30">
        <f>IF(E34="1",0,IF(WEEKDAY(AH34)=2,Kalender!$T$4,IF(WEEKDAY(AH34)=3,Kalender!$T$5,IF(WEEKDAY(AH34)=4,Kalender!$T$6,IF(WEEKDAY(AH34)=5,Kalender!$T$7,IF(WEEKDAY(AH34)=6,Kalender!$T$8,0))))))</f>
        <v>0</v>
      </c>
      <c r="AM34" s="30">
        <f t="shared" si="7"/>
        <v>0</v>
      </c>
      <c r="AN34" s="30">
        <f>IF(E34="1",0,IF(E34="k",-AK34*60*Kalender!$AS$6,0))</f>
        <v>0</v>
      </c>
      <c r="AO34" s="30">
        <f>IF(WEEKDAY(AH34)=2,Kalender!$AB$4*60+Kalender!$AD$4,IF(WEEKDAY(AH34)=3,Kalender!$AB$5*60+Kalender!$AD$5,IF(WEEKDAY(AH34)=4,Kalender!$AB$6*60+Kalender!$AD$6,IF(WEEKDAY(AH34)=5,Kalender!$AB$7*60+Kalender!$AD$7,IF(WEEKDAY(AH34)=6,Kalender!$AB$8*60+Kalender!$AD$8,0)))))</f>
        <v>0</v>
      </c>
      <c r="AP34" s="62" t="str">
        <f>IF(F34="","",IF(WEEKDAY(AH34)=2,Kalender!BK5-(F34*60+G34),IF(WEEKDAY(AH34)=3,Kalender!BK6-(F34*60+G34),IF(WEEKDAY(AH34)=4,Kalender!BK7-(F34*60+G34),IF(WEEKDAY(AH34)=5,Kalender!BK8-(F34*60+G34),IF(WEEKDAY(AH34)=6,Kalender!BK8-(F34*60+G34),""))))))</f>
        <v/>
      </c>
      <c r="AQ34" s="62" t="str">
        <f>IF(H34="","",IF(WEEKDAY(AH34)=2,(H34*60+I34)-Kalender!BM4,IF(WEEKDAY(AH34)=3,(H34*60+I34)-Kalender!BM5,IF(WEEKDAY(AH34)=4,(H34*60+I34)-Kalender!BM6,IF(WEEKDAY(AH34)=5,(H34*60+I34)-Kalender!BM7,IF(WEEKDAY(AH34)=6,(H34*60+I34)-Kalender!BM8,""))))))</f>
        <v/>
      </c>
      <c r="AR34" t="str">
        <f t="shared" si="8"/>
        <v/>
      </c>
      <c r="AS34" t="str">
        <f t="shared" si="4"/>
        <v/>
      </c>
      <c r="AT34">
        <f t="shared" si="9"/>
        <v>0</v>
      </c>
      <c r="AU34">
        <f t="shared" si="10"/>
        <v>0</v>
      </c>
      <c r="AV34">
        <f>IF(BB34=1,0,IF(BC34=1,-AM34,IF(H34="",AU34,IF(AS34&lt;&gt;"",AS34+AT34,IF(AR34&lt;&gt;"",AR34+AT34,AP34+AQ34-(J34-AL34)+AT34)))))</f>
        <v>0</v>
      </c>
      <c r="AW34">
        <f t="shared" si="12"/>
        <v>0</v>
      </c>
      <c r="AX34">
        <f t="shared" si="13"/>
        <v>0</v>
      </c>
      <c r="AY34">
        <f t="shared" si="14"/>
        <v>0</v>
      </c>
      <c r="AZ34">
        <f t="shared" si="15"/>
        <v>0</v>
      </c>
      <c r="BA34" t="str">
        <f t="shared" si="16"/>
        <v/>
      </c>
      <c r="BB34" s="12">
        <f t="shared" si="17"/>
        <v>0</v>
      </c>
      <c r="BC34" s="12">
        <f t="shared" si="18"/>
        <v>0</v>
      </c>
      <c r="BD34" s="12">
        <f t="shared" si="19"/>
        <v>0</v>
      </c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SUM(AM4:AM34)</f>
        <v>9480</v>
      </c>
      <c r="AT35">
        <f>SUM(AT4:AT34)</f>
        <v>0</v>
      </c>
      <c r="AV35">
        <f t="shared" ref="AV35:BE35" si="38">SUM(AV4:AV34)</f>
        <v>0</v>
      </c>
      <c r="AW35">
        <f t="shared" si="38"/>
        <v>0</v>
      </c>
      <c r="AX35">
        <f>SUM(AX4:AX34)</f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SUM(Jan:Mar!AZ35)</f>
        <v>0</v>
      </c>
      <c r="AW37">
        <f>BD35</f>
        <v>0</v>
      </c>
    </row>
    <row r="39" spans="2:73" x14ac:dyDescent="0.2">
      <c r="AH39">
        <f>SUM(Jan:Mar!AW35)</f>
        <v>0</v>
      </c>
    </row>
    <row r="41" spans="2:73" x14ac:dyDescent="0.2">
      <c r="AH41">
        <f>SUM(Jan:Mar!AW37)</f>
        <v>0</v>
      </c>
    </row>
  </sheetData>
  <sheetProtection algorithmName="SHA-512" hashValue="76nRa8wd0BtdC7JwV8kY+Aa6GVmdeqWNmDZR1SFdoe5isPVvyMz3TnJPSMJBZKjc9mFvRAenUxcEgmKproCyRg==" saltValue="bbPUbL6c9ysbc5ZCDBgNdg==" spinCount="100000" sheet="1" selectLockedCells="1"/>
  <mergeCells count="14">
    <mergeCell ref="AB3:AE3"/>
    <mergeCell ref="AB22:AE22"/>
    <mergeCell ref="AB31:AE31"/>
    <mergeCell ref="T1:Y1"/>
    <mergeCell ref="Q2:R2"/>
    <mergeCell ref="S2:T2"/>
    <mergeCell ref="U2:V2"/>
    <mergeCell ref="W2:Y2"/>
    <mergeCell ref="M1:S1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41"/>
  <sheetViews>
    <sheetView showRowColHeaders="0" workbookViewId="0">
      <selection activeCell="F15" sqref="F15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5" width="4.42578125" style="4" customWidth="1"/>
    <col min="16" max="16" width="5" style="4" customWidth="1"/>
    <col min="17" max="20" width="3.42578125" style="4" customWidth="1"/>
    <col min="21" max="22" width="4.42578125" style="4" customWidth="1"/>
    <col min="23" max="25" width="2.5703125" style="4" customWidth="1"/>
    <col min="26" max="26" width="12.42578125" style="4" customWidth="1"/>
    <col min="27" max="28" width="1.42578125" style="4" customWidth="1"/>
    <col min="29" max="30" width="4.5703125" style="4" customWidth="1"/>
    <col min="31" max="32" width="8.5703125" style="4" customWidth="1"/>
    <col min="33" max="33" width="9.42578125" hidden="1" customWidth="1"/>
    <col min="34" max="34" width="7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45383</v>
      </c>
      <c r="U1" s="235"/>
      <c r="V1" s="235"/>
      <c r="W1" s="235"/>
      <c r="X1" s="235"/>
      <c r="Y1" s="235"/>
      <c r="Z1" s="65">
        <f>AH4</f>
        <v>45383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45383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3" si="0">IF(WEEKDAY(AH4)=2,"Måndag",IF(WEEKDAY(AH4)=3,"Tisdag",IF(WEEKDAY(AH4)=4,"Onsdag",IF(WEEKDAY(AH4)=5,"Torsdag",IF(WEEKDAY(AH4)=6,"Fredag",IF(WEEKDAY(AH4)=7,"Lördag","Söndag"))))))</f>
        <v>Måndag</v>
      </c>
      <c r="D4" s="87" t="str">
        <f t="shared" ref="D4:D33" si="1">IF(C4="söndag","n",IF(AI4&lt;&gt;0,"n",""))</f>
        <v>n</v>
      </c>
      <c r="E4" s="218" t="str">
        <f>IF(WEEKDAY(AH4)=1,"sö",IF(WEEKDAY(AH4)=7,"lö",IF(AI4&lt;&gt;0,"1",IF(AJ4&lt;&gt;0,"1",IF(AK4&lt;&gt;0,"k","")))))</f>
        <v>1</v>
      </c>
      <c r="F4" s="95"/>
      <c r="G4" s="88"/>
      <c r="H4" s="134"/>
      <c r="I4" s="129"/>
      <c r="J4" s="162" t="str">
        <f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3" si="2">IF(H4="",IF(BC4=0,"",TRUNC(AZ4/60)),TRUNC(AZ4/60))</f>
        <v/>
      </c>
      <c r="V4" s="145" t="str">
        <f t="shared" ref="V4:V33" si="3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Kalender!BY12</f>
        <v>45383</v>
      </c>
      <c r="AI4" s="62" t="str">
        <f>IF(Kalender!R12&lt;&gt;"","x",0)</f>
        <v>x</v>
      </c>
      <c r="AJ4" s="62">
        <f>IF(Kalender!S12&lt;&gt;"","x",0)</f>
        <v>0</v>
      </c>
      <c r="AK4" s="62">
        <f>Kalender!T12</f>
        <v>0</v>
      </c>
      <c r="AL4" s="30">
        <f>IF(E4="1",0,IF(WEEKDAY(AH4)=2,Kalender!$T$4,IF(WEEKDAY(AH4)=3,Kalender!$T$5,IF(WEEKDAY(AH4)=4,Kalender!$T$6,IF(WEEKDAY(AH4)=5,Kalender!$T$7,IF(WEEKDAY(AH4)=6,Kalender!$T$8,0))))))</f>
        <v>0</v>
      </c>
      <c r="AM4" s="30">
        <f>IF(E4="1",0,AN4+AO4)</f>
        <v>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480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3" si="4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Tisdag</v>
      </c>
      <c r="D5" s="81" t="str">
        <f t="shared" si="1"/>
        <v/>
      </c>
      <c r="E5" s="219" t="str">
        <f t="shared" ref="E5:E33" si="5">IF(WEEKDAY(AH5)=1,"sö",IF(WEEKDAY(AH5)=7,"lö",IF(AI5&lt;&gt;0,"1",IF(AJ5&lt;&gt;0,"1",IF(AK5&lt;&gt;0,"k","")))))</f>
        <v/>
      </c>
      <c r="F5" s="96"/>
      <c r="G5" s="82"/>
      <c r="H5" s="135"/>
      <c r="I5" s="130"/>
      <c r="J5" s="162" t="str">
        <f t="shared" ref="J5:J33" si="6">IF(H5="","",AL5)</f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2"/>
        <v/>
      </c>
      <c r="V5" s="83" t="str">
        <f t="shared" si="3"/>
        <v/>
      </c>
      <c r="W5" s="11"/>
      <c r="X5" s="11"/>
      <c r="Y5" s="11"/>
      <c r="Z5" s="84"/>
      <c r="AB5" s="222"/>
      <c r="AC5" s="114">
        <f>TRUNC(AM35/60)</f>
        <v>166</v>
      </c>
      <c r="AD5" s="115">
        <f>IF(AC5=0,AM35-60*AC5,ABS(AM35-AC5*60))</f>
        <v>0</v>
      </c>
      <c r="AE5" s="223"/>
      <c r="AG5" s="12"/>
      <c r="AH5" s="15">
        <f>Kalender!BY13</f>
        <v>45384</v>
      </c>
      <c r="AI5" s="62">
        <f>IF(Kalender!R13&lt;&gt;"","x",0)</f>
        <v>0</v>
      </c>
      <c r="AJ5" s="62">
        <f>IF(Kalender!S13&lt;&gt;"","x",0)</f>
        <v>0</v>
      </c>
      <c r="AK5" s="62">
        <f>Kalender!T13</f>
        <v>0</v>
      </c>
      <c r="AL5" s="30">
        <f>IF(E5="1",0,IF(WEEKDAY(AH5)=2,Kalender!$T$4,IF(WEEKDAY(AH5)=3,Kalender!$T$5,IF(WEEKDAY(AH5)=4,Kalender!$T$6,IF(WEEKDAY(AH5)=5,Kalender!$T$7,IF(WEEKDAY(AH5)=6,Kalender!$T$8,0))))))</f>
        <v>30</v>
      </c>
      <c r="AM5" s="30">
        <f t="shared" ref="AM5:AM33" si="7">IF(E5="1",0,AN5+AO5)</f>
        <v>480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480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3" si="8">IF(AQ5="","",IF(AK5=0,"",((H5*60+I5)-(F5*60+G5))-AM5-J5))</f>
        <v/>
      </c>
      <c r="AS5" t="str">
        <f t="shared" si="4"/>
        <v/>
      </c>
      <c r="AT5">
        <f t="shared" ref="AT5:AT33" si="9">IF(K5+L5=0,0,K5*60+L5)</f>
        <v>0</v>
      </c>
      <c r="AU5">
        <f t="shared" ref="AU5:AU34" si="10">IF(H5=0,IF(AT5=0,0,AT5-AM5),0)</f>
        <v>0</v>
      </c>
      <c r="AV5">
        <f t="shared" ref="AV5:AV33" si="11">IF(BB5=1,0,IF(BC5=1,-AM5,IF(H5="",AU5,IF(AS5&lt;&gt;"",AS5+AT5,IF(AR5&lt;&gt;"",AR5+AT5,AP5+AQ5-(J5-AL5)+AT5)))))</f>
        <v>0</v>
      </c>
      <c r="AW5">
        <f t="shared" ref="AW5:AW33" si="12">O5*60+P5</f>
        <v>0</v>
      </c>
      <c r="AX5">
        <f t="shared" ref="AX5:AX33" si="13">Q5*60+R5</f>
        <v>0</v>
      </c>
      <c r="AY5">
        <f t="shared" ref="AY5:AY33" si="14">S5*60+T5</f>
        <v>0</v>
      </c>
      <c r="AZ5">
        <f t="shared" ref="AZ5:AZ33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3" si="17">IF(W5&lt;&gt;"",1,0)</f>
        <v>0</v>
      </c>
      <c r="BC5" s="12">
        <f t="shared" ref="BC5:BC33" si="18">IF(X5&lt;&gt;"",1,0)</f>
        <v>0</v>
      </c>
      <c r="BD5" s="12">
        <f t="shared" ref="BD5:BD33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Onsdag</v>
      </c>
      <c r="D6" s="92" t="str">
        <f t="shared" si="1"/>
        <v/>
      </c>
      <c r="E6" s="219" t="str">
        <f t="shared" si="5"/>
        <v/>
      </c>
      <c r="F6" s="97"/>
      <c r="G6" s="93"/>
      <c r="H6" s="136"/>
      <c r="I6" s="131"/>
      <c r="J6" s="162" t="str">
        <f t="shared" si="6"/>
        <v/>
      </c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2"/>
        <v/>
      </c>
      <c r="V6" s="83" t="str">
        <f t="shared" si="3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Kalender!BY14</f>
        <v>45385</v>
      </c>
      <c r="AI6" s="62">
        <f>IF(Kalender!R14&lt;&gt;"","x",0)</f>
        <v>0</v>
      </c>
      <c r="AJ6" s="62">
        <f>IF(Kalender!S14&lt;&gt;"","x",0)</f>
        <v>0</v>
      </c>
      <c r="AK6" s="62">
        <f>Kalender!T14</f>
        <v>0</v>
      </c>
      <c r="AL6" s="30">
        <f>IF(E6="1",0,IF(WEEKDAY(AH6)=2,Kalender!$T$4,IF(WEEKDAY(AH6)=3,Kalender!$T$5,IF(WEEKDAY(AH6)=4,Kalender!$T$6,IF(WEEKDAY(AH6)=5,Kalender!$T$7,IF(WEEKDAY(AH6)=6,Kalender!$T$8,0))))))</f>
        <v>30</v>
      </c>
      <c r="AM6" s="30">
        <f t="shared" si="7"/>
        <v>480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480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4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Torsdag</v>
      </c>
      <c r="D7" s="92" t="str">
        <f t="shared" si="1"/>
        <v/>
      </c>
      <c r="E7" s="219" t="str">
        <f t="shared" si="5"/>
        <v/>
      </c>
      <c r="F7" s="97"/>
      <c r="G7" s="93"/>
      <c r="H7" s="136"/>
      <c r="I7" s="131"/>
      <c r="J7" s="162" t="str">
        <f t="shared" si="6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2"/>
        <v/>
      </c>
      <c r="V7" s="83" t="str">
        <f t="shared" si="3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Kalender!BY15</f>
        <v>45386</v>
      </c>
      <c r="AI7" s="62">
        <f>IF(Kalender!R15&lt;&gt;"","x",0)</f>
        <v>0</v>
      </c>
      <c r="AJ7" s="62">
        <f>IF(Kalender!S15&lt;&gt;"","x",0)</f>
        <v>0</v>
      </c>
      <c r="AK7" s="62">
        <f>Kalender!T15</f>
        <v>0</v>
      </c>
      <c r="AL7" s="30">
        <f>IF(E7="1",0,IF(WEEKDAY(AH7)=2,Kalender!$T$4,IF(WEEKDAY(AH7)=3,Kalender!$T$5,IF(WEEKDAY(AH7)=4,Kalender!$T$6,IF(WEEKDAY(AH7)=5,Kalender!$T$7,IF(WEEKDAY(AH7)=6,Kalender!$T$8,0))))))</f>
        <v>30</v>
      </c>
      <c r="AM7" s="30">
        <f t="shared" si="7"/>
        <v>480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480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4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Fredag</v>
      </c>
      <c r="D8" s="81" t="str">
        <f t="shared" si="1"/>
        <v/>
      </c>
      <c r="E8" s="219" t="str">
        <f t="shared" si="5"/>
        <v/>
      </c>
      <c r="F8" s="96"/>
      <c r="G8" s="82"/>
      <c r="H8" s="135"/>
      <c r="I8" s="130"/>
      <c r="J8" s="162" t="str">
        <f t="shared" si="6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2"/>
        <v/>
      </c>
      <c r="V8" s="83" t="str">
        <f t="shared" si="3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Kalender!BY16</f>
        <v>45387</v>
      </c>
      <c r="AI8" s="62">
        <f>IF(Kalender!R16&lt;&gt;"","x",0)</f>
        <v>0</v>
      </c>
      <c r="AJ8" s="62">
        <f>IF(Kalender!S16&lt;&gt;"","x",0)</f>
        <v>0</v>
      </c>
      <c r="AK8" s="62">
        <f>Kalender!T16</f>
        <v>0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7"/>
        <v>480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4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Lördag</v>
      </c>
      <c r="D9" s="92" t="str">
        <f t="shared" si="1"/>
        <v/>
      </c>
      <c r="E9" s="219" t="str">
        <f t="shared" si="5"/>
        <v>lö</v>
      </c>
      <c r="F9" s="97"/>
      <c r="G9" s="93"/>
      <c r="H9" s="136"/>
      <c r="I9" s="131"/>
      <c r="J9" s="162"/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2"/>
        <v/>
      </c>
      <c r="V9" s="83" t="str">
        <f t="shared" si="3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Kalender!BY17</f>
        <v>45388</v>
      </c>
      <c r="AI9" s="62">
        <f>IF(Kalender!R17&lt;&gt;"","x",0)</f>
        <v>0</v>
      </c>
      <c r="AJ9" s="62">
        <f>IF(Kalender!S17&lt;&gt;"","x",0)</f>
        <v>0</v>
      </c>
      <c r="AK9" s="62">
        <f>Kalender!T17</f>
        <v>0</v>
      </c>
      <c r="AL9" s="30">
        <f>IF(E9="1",0,IF(WEEKDAY(AH9)=2,Kalender!$T$4,IF(WEEKDAY(AH9)=3,Kalender!$T$5,IF(WEEKDAY(AH9)=4,Kalender!$T$6,IF(WEEKDAY(AH9)=5,Kalender!$T$7,IF(WEEKDAY(AH9)=6,Kalender!$T$8,0))))))</f>
        <v>0</v>
      </c>
      <c r="AM9" s="30">
        <f t="shared" si="7"/>
        <v>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4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Söndag</v>
      </c>
      <c r="D10" s="92" t="str">
        <f t="shared" si="1"/>
        <v>n</v>
      </c>
      <c r="E10" s="219" t="str">
        <f t="shared" si="5"/>
        <v>sö</v>
      </c>
      <c r="F10" s="97"/>
      <c r="G10" s="93"/>
      <c r="H10" s="136"/>
      <c r="I10" s="131"/>
      <c r="J10" s="162" t="str">
        <f t="shared" si="6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2"/>
        <v/>
      </c>
      <c r="V10" s="83" t="str">
        <f t="shared" si="3"/>
        <v/>
      </c>
      <c r="W10" s="11"/>
      <c r="X10" s="11"/>
      <c r="Y10" s="11"/>
      <c r="Z10" s="94"/>
      <c r="AB10" s="222"/>
      <c r="AE10" s="223"/>
      <c r="AG10" s="12"/>
      <c r="AH10" s="15">
        <f>Kalender!BY18</f>
        <v>45389</v>
      </c>
      <c r="AI10" s="62">
        <f>IF(Kalender!R18&lt;&gt;"","x",0)</f>
        <v>0</v>
      </c>
      <c r="AJ10" s="62">
        <f>IF(Kalender!S18&lt;&gt;"","x",0)</f>
        <v>0</v>
      </c>
      <c r="AK10" s="62">
        <f>Kalender!T18</f>
        <v>0</v>
      </c>
      <c r="AL10" s="30">
        <f>IF(E10="1",0,IF(WEEKDAY(AH10)=2,Kalender!$T$4,IF(WEEKDAY(AH10)=3,Kalender!$T$5,IF(WEEKDAY(AH10)=4,Kalender!$T$6,IF(WEEKDAY(AH10)=5,Kalender!$T$7,IF(WEEKDAY(AH10)=6,Kalender!$T$8,0))))))</f>
        <v>0</v>
      </c>
      <c r="AM10" s="30">
        <f t="shared" si="7"/>
        <v>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4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Måndag</v>
      </c>
      <c r="D11" s="92" t="str">
        <f t="shared" si="1"/>
        <v/>
      </c>
      <c r="E11" s="219" t="str">
        <f t="shared" si="5"/>
        <v/>
      </c>
      <c r="F11" s="97"/>
      <c r="G11" s="93"/>
      <c r="H11" s="136"/>
      <c r="I11" s="131"/>
      <c r="J11" s="162" t="str">
        <f t="shared" si="6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2"/>
        <v/>
      </c>
      <c r="V11" s="83" t="str">
        <f t="shared" si="3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Kalender!BY19</f>
        <v>45390</v>
      </c>
      <c r="AI11" s="62">
        <f>IF(Kalender!R19&lt;&gt;"","x",0)</f>
        <v>0</v>
      </c>
      <c r="AJ11" s="62">
        <f>IF(Kalender!S19&lt;&gt;"","x",0)</f>
        <v>0</v>
      </c>
      <c r="AK11" s="62">
        <f>Kalender!T19</f>
        <v>0</v>
      </c>
      <c r="AL11" s="30">
        <f>IF(E11="1",0,IF(WEEKDAY(AH11)=2,Kalender!$T$4,IF(WEEKDAY(AH11)=3,Kalender!$T$5,IF(WEEKDAY(AH11)=4,Kalender!$T$6,IF(WEEKDAY(AH11)=5,Kalender!$T$7,IF(WEEKDAY(AH11)=6,Kalender!$T$8,0))))))</f>
        <v>30</v>
      </c>
      <c r="AM11" s="30">
        <f t="shared" si="7"/>
        <v>480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480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4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Tisdag</v>
      </c>
      <c r="D12" s="92" t="str">
        <f t="shared" si="1"/>
        <v/>
      </c>
      <c r="E12" s="219" t="str">
        <f t="shared" si="5"/>
        <v/>
      </c>
      <c r="F12" s="97"/>
      <c r="G12" s="93"/>
      <c r="H12" s="136"/>
      <c r="I12" s="131"/>
      <c r="J12" s="162" t="str">
        <f t="shared" si="6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2"/>
        <v/>
      </c>
      <c r="V12" s="83" t="str">
        <f t="shared" si="3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Kalender!BY20</f>
        <v>45391</v>
      </c>
      <c r="AI12" s="62">
        <f>IF(Kalender!R20&lt;&gt;"","x",0)</f>
        <v>0</v>
      </c>
      <c r="AJ12" s="62">
        <f>IF(Kalender!S20&lt;&gt;"","x",0)</f>
        <v>0</v>
      </c>
      <c r="AK12" s="62">
        <f>Kalender!T20</f>
        <v>0</v>
      </c>
      <c r="AL12" s="30">
        <f>IF(E12="1",0,IF(WEEKDAY(AH12)=2,Kalender!$T$4,IF(WEEKDAY(AH12)=3,Kalender!$T$5,IF(WEEKDAY(AH12)=4,Kalender!$T$6,IF(WEEKDAY(AH12)=5,Kalender!$T$7,IF(WEEKDAY(AH12)=6,Kalender!$T$8,0))))))</f>
        <v>30</v>
      </c>
      <c r="AM12" s="30">
        <f t="shared" si="7"/>
        <v>480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480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4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Onsdag</v>
      </c>
      <c r="D13" s="92" t="str">
        <f t="shared" si="1"/>
        <v/>
      </c>
      <c r="E13" s="219" t="str">
        <f t="shared" si="5"/>
        <v/>
      </c>
      <c r="F13" s="97"/>
      <c r="G13" s="93"/>
      <c r="H13" s="136"/>
      <c r="I13" s="131"/>
      <c r="J13" s="162" t="str">
        <f t="shared" si="6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2"/>
        <v/>
      </c>
      <c r="V13" s="83" t="str">
        <f t="shared" si="3"/>
        <v/>
      </c>
      <c r="W13" s="11"/>
      <c r="X13" s="11"/>
      <c r="Y13" s="11"/>
      <c r="Z13" s="94"/>
      <c r="AB13" s="222"/>
      <c r="AE13" s="223"/>
      <c r="AG13" s="12"/>
      <c r="AH13" s="15">
        <f>Kalender!BY21</f>
        <v>45392</v>
      </c>
      <c r="AI13" s="62">
        <f>IF(Kalender!R21&lt;&gt;"","x",0)</f>
        <v>0</v>
      </c>
      <c r="AJ13" s="62">
        <f>IF(Kalender!S21&lt;&gt;"","x",0)</f>
        <v>0</v>
      </c>
      <c r="AK13" s="62">
        <f>Kalender!T21</f>
        <v>0</v>
      </c>
      <c r="AL13" s="30">
        <f>IF(E13="1",0,IF(WEEKDAY(AH13)=2,Kalender!$T$4,IF(WEEKDAY(AH13)=3,Kalender!$T$5,IF(WEEKDAY(AH13)=4,Kalender!$T$6,IF(WEEKDAY(AH13)=5,Kalender!$T$7,IF(WEEKDAY(AH13)=6,Kalender!$T$8,0))))))</f>
        <v>30</v>
      </c>
      <c r="AM13" s="30">
        <f t="shared" si="7"/>
        <v>480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480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4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Torsdag</v>
      </c>
      <c r="D14" s="92" t="str">
        <f t="shared" si="1"/>
        <v/>
      </c>
      <c r="E14" s="219" t="str">
        <f t="shared" si="5"/>
        <v/>
      </c>
      <c r="F14" s="97"/>
      <c r="G14" s="93"/>
      <c r="H14" s="136"/>
      <c r="I14" s="131"/>
      <c r="J14" s="162"/>
      <c r="K14" s="166"/>
      <c r="L14" s="167"/>
      <c r="M14" s="100" t="str">
        <f>IF(H14="",IF(BC14=0,IF(AT14=0,"",TRUNC(AV14/60)),TRUNC(AV14/60)),TRUNC(AV14/60))</f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>IF(H14="",IF(BC14=0,"",TRUNC(AZ14/60)),TRUNC(AZ14/60))</f>
        <v/>
      </c>
      <c r="V14" s="83" t="str">
        <f>IF(H14="",IF(BC14=0,"",IF(U14=0,AZ14-60*U14,ABS(AZ14-U14*60))),IF(U14=0,AZ14-60*U14,ABS(AZ14-U14*60)))</f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Kalender!BY22</f>
        <v>45393</v>
      </c>
      <c r="AI14" s="62">
        <f>IF(Kalender!R22&lt;&gt;"","x",0)</f>
        <v>0</v>
      </c>
      <c r="AJ14" s="62">
        <f>IF(Kalender!S22&lt;&gt;"","x",0)</f>
        <v>0</v>
      </c>
      <c r="AK14" s="62">
        <f>Kalender!T22</f>
        <v>0</v>
      </c>
      <c r="AL14" s="30">
        <f>IF(E14="1",0,IF(WEEKDAY(AH14)=2,Kalender!$T$4,IF(WEEKDAY(AH14)=3,Kalender!$T$5,IF(WEEKDAY(AH14)=4,Kalender!$T$6,IF(WEEKDAY(AH14)=5,Kalender!$T$7,IF(WEEKDAY(AH14)=6,Kalender!$T$8,0))))))</f>
        <v>30</v>
      </c>
      <c r="AM14" s="30">
        <f t="shared" si="7"/>
        <v>480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480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>IF(AQ14="","",IF(AK14=0,"",((H14*60+I14)-(F14*60+G14))-AM14-J14))</f>
        <v/>
      </c>
      <c r="AS14" t="str">
        <f>IF(F14="","",IF(WEEKDAY(AH14)=1,((H14*60+I14)-(F14*60+G14)-J14),IF(WEEKDAY(AH14)=7,((H14*60+I14)-(F14*60+G14)-J14),IF(AI14&lt;&gt;0,((H14*60+I14)-(F14*60+G14)-J14),IF(AJ14&lt;&gt;0,((H14*60+I14)-(F14*60+G14)-J14),"")))))</f>
        <v/>
      </c>
      <c r="AT14">
        <f t="shared" si="9"/>
        <v>0</v>
      </c>
      <c r="AU14">
        <f>IF(H14=0,IF(AT14=0,0,AT14-AM14),0)</f>
        <v>0</v>
      </c>
      <c r="AV14">
        <f>IF(BB14=1,0,IF(BC14=1,-AM14,IF(H14="",AU14,IF(AS14&lt;&gt;"",AS14+AT14,IF(AR14&lt;&gt;"",AR14+AT14,AP14+AQ14-(J14-AL14)+AT14)))))</f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Fredag</v>
      </c>
      <c r="D15" s="92" t="str">
        <f t="shared" si="1"/>
        <v/>
      </c>
      <c r="E15" s="219" t="str">
        <f t="shared" si="5"/>
        <v/>
      </c>
      <c r="F15" s="97"/>
      <c r="G15" s="93"/>
      <c r="H15" s="136"/>
      <c r="I15" s="131"/>
      <c r="J15" s="162" t="str">
        <f t="shared" si="6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2"/>
        <v/>
      </c>
      <c r="V15" s="83" t="str">
        <f t="shared" si="3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Kalender!BY23</f>
        <v>45394</v>
      </c>
      <c r="AI15" s="62">
        <f>IF(Kalender!R23&lt;&gt;"","x",0)</f>
        <v>0</v>
      </c>
      <c r="AJ15" s="62">
        <f>IF(Kalender!S23&lt;&gt;"","x",0)</f>
        <v>0</v>
      </c>
      <c r="AK15" s="62">
        <f>Kalender!T23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7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4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Lördag</v>
      </c>
      <c r="D16" s="92" t="str">
        <f t="shared" si="1"/>
        <v/>
      </c>
      <c r="E16" s="219" t="str">
        <f t="shared" si="5"/>
        <v>lö</v>
      </c>
      <c r="F16" s="97"/>
      <c r="G16" s="93"/>
      <c r="H16" s="136"/>
      <c r="I16" s="131"/>
      <c r="J16" s="162" t="str">
        <f t="shared" si="6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2"/>
        <v/>
      </c>
      <c r="V16" s="83" t="str">
        <f t="shared" si="3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Kalender!BY24</f>
        <v>45395</v>
      </c>
      <c r="AI16" s="62">
        <f>IF(Kalender!R24&lt;&gt;"","x",0)</f>
        <v>0</v>
      </c>
      <c r="AJ16" s="62">
        <f>IF(Kalender!S24&lt;&gt;"","x",0)</f>
        <v>0</v>
      </c>
      <c r="AK16" s="62">
        <f>Kalender!T24</f>
        <v>0</v>
      </c>
      <c r="AL16" s="30">
        <f>IF(E16="1",0,IF(WEEKDAY(AH16)=2,Kalender!$T$4,IF(WEEKDAY(AH16)=3,Kalender!$T$5,IF(WEEKDAY(AH16)=4,Kalender!$T$6,IF(WEEKDAY(AH16)=5,Kalender!$T$7,IF(WEEKDAY(AH16)=6,Kalender!$T$8,0))))))</f>
        <v>0</v>
      </c>
      <c r="AM16" s="30">
        <f t="shared" si="7"/>
        <v>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4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Söndag</v>
      </c>
      <c r="D17" s="92" t="str">
        <f t="shared" si="1"/>
        <v>n</v>
      </c>
      <c r="E17" s="219" t="str">
        <f t="shared" si="5"/>
        <v>sö</v>
      </c>
      <c r="F17" s="97"/>
      <c r="G17" s="93"/>
      <c r="H17" s="136"/>
      <c r="I17" s="131"/>
      <c r="J17" s="162" t="str">
        <f t="shared" si="6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2"/>
        <v/>
      </c>
      <c r="V17" s="83" t="str">
        <f t="shared" si="3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Kalender!BY25</f>
        <v>45396</v>
      </c>
      <c r="AI17" s="62">
        <f>IF(Kalender!R25&lt;&gt;"","x",0)</f>
        <v>0</v>
      </c>
      <c r="AJ17" s="62">
        <f>IF(Kalender!S25&lt;&gt;"","x",0)</f>
        <v>0</v>
      </c>
      <c r="AK17" s="62">
        <f>Kalender!T25</f>
        <v>0</v>
      </c>
      <c r="AL17" s="30">
        <f>IF(E17="1",0,IF(WEEKDAY(AH17)=2,Kalender!$T$4,IF(WEEKDAY(AH17)=3,Kalender!$T$5,IF(WEEKDAY(AH17)=4,Kalender!$T$6,IF(WEEKDAY(AH17)=5,Kalender!$T$7,IF(WEEKDAY(AH17)=6,Kalender!$T$8,0))))))</f>
        <v>0</v>
      </c>
      <c r="AM17" s="30">
        <f t="shared" si="7"/>
        <v>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4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Måndag</v>
      </c>
      <c r="D18" s="92" t="str">
        <f t="shared" si="1"/>
        <v/>
      </c>
      <c r="E18" s="219" t="str">
        <f t="shared" si="5"/>
        <v/>
      </c>
      <c r="F18" s="97"/>
      <c r="G18" s="93"/>
      <c r="H18" s="136"/>
      <c r="I18" s="131"/>
      <c r="J18" s="162" t="str">
        <f t="shared" si="6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2"/>
        <v/>
      </c>
      <c r="V18" s="83" t="str">
        <f t="shared" si="3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Kalender!BY26</f>
        <v>45397</v>
      </c>
      <c r="AI18" s="62">
        <f>IF(Kalender!R26&lt;&gt;"","x",0)</f>
        <v>0</v>
      </c>
      <c r="AJ18" s="62">
        <f>IF(Kalender!S26&lt;&gt;"","x",0)</f>
        <v>0</v>
      </c>
      <c r="AK18" s="62">
        <f>Kalender!T26</f>
        <v>0</v>
      </c>
      <c r="AL18" s="30">
        <f>IF(E18="1",0,IF(WEEKDAY(AH18)=2,Kalender!$T$4,IF(WEEKDAY(AH18)=3,Kalender!$T$5,IF(WEEKDAY(AH18)=4,Kalender!$T$6,IF(WEEKDAY(AH18)=5,Kalender!$T$7,IF(WEEKDAY(AH18)=6,Kalender!$T$8,0))))))</f>
        <v>30</v>
      </c>
      <c r="AM18" s="30">
        <f t="shared" si="7"/>
        <v>480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480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4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Tisdag</v>
      </c>
      <c r="D19" s="92" t="str">
        <f t="shared" si="1"/>
        <v/>
      </c>
      <c r="E19" s="219" t="str">
        <f t="shared" si="5"/>
        <v/>
      </c>
      <c r="F19" s="97"/>
      <c r="G19" s="93"/>
      <c r="H19" s="136"/>
      <c r="I19" s="131"/>
      <c r="J19" s="162" t="str">
        <f t="shared" si="6"/>
        <v/>
      </c>
      <c r="K19" s="166"/>
      <c r="L19" s="167"/>
      <c r="M19" s="100" t="str">
        <f>IF(H19="",IF(BC19=0,IF(AT19=0,"",TRUNC(AV19/60)),TRUNC(AV19/60)),TRUNC(AV19/60))</f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>IF(H19="",IF(BC19=0,"",TRUNC(AZ19/60)),TRUNC(AZ19/60))</f>
        <v/>
      </c>
      <c r="V19" s="83" t="str">
        <f>IF(H19="",IF(BC19=0,"",IF(U19=0,AZ19-60*U19,ABS(AZ19-U19*60))),IF(U19=0,AZ19-60*U19,ABS(AZ19-U19*60)))</f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Kalender!BY27</f>
        <v>45398</v>
      </c>
      <c r="AI19" s="62">
        <f>IF(Kalender!R27&lt;&gt;"","x",0)</f>
        <v>0</v>
      </c>
      <c r="AJ19" s="62">
        <f>IF(Kalender!S27&lt;&gt;"","x",0)</f>
        <v>0</v>
      </c>
      <c r="AK19" s="62">
        <f>Kalender!T27</f>
        <v>0</v>
      </c>
      <c r="AL19" s="30">
        <f>IF(E19="1",0,IF(WEEKDAY(AH19)=2,Kalender!$T$4,IF(WEEKDAY(AH19)=3,Kalender!$T$5,IF(WEEKDAY(AH19)=4,Kalender!$T$6,IF(WEEKDAY(AH19)=5,Kalender!$T$7,IF(WEEKDAY(AH19)=6,Kalender!$T$8,0))))))</f>
        <v>30</v>
      </c>
      <c r="AM19" s="30">
        <f t="shared" si="7"/>
        <v>480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480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>IF(AQ19="","",IF(AK19=0,"",((H19*60+I19)-(F19*60+G19))-AM19-J19))</f>
        <v/>
      </c>
      <c r="AS19" t="str">
        <f>IF(F19="","",IF(WEEKDAY(AH19)=1,((H19*60+I19)-(F19*60+G19)-J19),IF(WEEKDAY(AH19)=7,((H19*60+I19)-(F19*60+G19)-J19),IF(AI19&lt;&gt;0,((H19*60+I19)-(F19*60+G19)-J19),IF(AJ19&lt;&gt;0,((H19*60+I19)-(F19*60+G19)-J19),"")))))</f>
        <v/>
      </c>
      <c r="AT19">
        <f t="shared" si="9"/>
        <v>0</v>
      </c>
      <c r="AU19">
        <f>IF(H19=0,IF(AT19=0,0,AT19-AM19),0)</f>
        <v>0</v>
      </c>
      <c r="AV19">
        <f>IF(BB19=1,0,IF(BC19=1,-AM19,IF(H19="",AU19,IF(AS19&lt;&gt;"",AS19+AT19,IF(AR19&lt;&gt;"",AR19+AT19,AP19+AQ19-(J19-AL19)+AT19)))))</f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Onsdag</v>
      </c>
      <c r="D20" s="92" t="str">
        <f t="shared" si="1"/>
        <v/>
      </c>
      <c r="E20" s="219" t="str">
        <f t="shared" si="5"/>
        <v/>
      </c>
      <c r="F20" s="97"/>
      <c r="G20" s="93"/>
      <c r="H20" s="136"/>
      <c r="I20" s="131"/>
      <c r="J20" s="162" t="str">
        <f t="shared" si="6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2"/>
        <v/>
      </c>
      <c r="V20" s="83" t="str">
        <f t="shared" si="3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Kalender!BY28</f>
        <v>45399</v>
      </c>
      <c r="AI20" s="62">
        <f>IF(Kalender!R28&lt;&gt;"","x",0)</f>
        <v>0</v>
      </c>
      <c r="AJ20" s="62">
        <f>IF(Kalender!S28&lt;&gt;"","x",0)</f>
        <v>0</v>
      </c>
      <c r="AK20" s="62">
        <f>Kalender!T28</f>
        <v>0</v>
      </c>
      <c r="AL20" s="30">
        <f>IF(E20="1",0,IF(WEEKDAY(AH20)=2,Kalender!$T$4,IF(WEEKDAY(AH20)=3,Kalender!$T$5,IF(WEEKDAY(AH20)=4,Kalender!$T$6,IF(WEEKDAY(AH20)=5,Kalender!$T$7,IF(WEEKDAY(AH20)=6,Kalender!$T$8,0))))))</f>
        <v>30</v>
      </c>
      <c r="AM20" s="30">
        <f t="shared" si="7"/>
        <v>480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480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4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Torsdag</v>
      </c>
      <c r="D21" s="92" t="str">
        <f t="shared" si="1"/>
        <v/>
      </c>
      <c r="E21" s="219" t="str">
        <f t="shared" si="5"/>
        <v/>
      </c>
      <c r="F21" s="97"/>
      <c r="G21" s="93"/>
      <c r="H21" s="136"/>
      <c r="I21" s="131"/>
      <c r="J21" s="162" t="str">
        <f t="shared" si="6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2"/>
        <v/>
      </c>
      <c r="V21" s="83" t="str">
        <f t="shared" si="3"/>
        <v/>
      </c>
      <c r="W21" s="11"/>
      <c r="X21" s="11"/>
      <c r="Y21" s="11"/>
      <c r="Z21" s="94"/>
      <c r="AH21" s="15">
        <f>Kalender!BY29</f>
        <v>45400</v>
      </c>
      <c r="AI21" s="62">
        <f>IF(Kalender!R29&lt;&gt;"","x",0)</f>
        <v>0</v>
      </c>
      <c r="AJ21" s="62">
        <f>IF(Kalender!S29&lt;&gt;"","x",0)</f>
        <v>0</v>
      </c>
      <c r="AK21" s="62">
        <f>Kalender!T29</f>
        <v>0</v>
      </c>
      <c r="AL21" s="30">
        <f>IF(E21="1",0,IF(WEEKDAY(AH21)=2,Kalender!$T$4,IF(WEEKDAY(AH21)=3,Kalender!$T$5,IF(WEEKDAY(AH21)=4,Kalender!$T$6,IF(WEEKDAY(AH21)=5,Kalender!$T$7,IF(WEEKDAY(AH21)=6,Kalender!$T$8,0))))))</f>
        <v>30</v>
      </c>
      <c r="AM21" s="30">
        <f t="shared" si="7"/>
        <v>480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480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4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Fredag</v>
      </c>
      <c r="D22" s="92" t="str">
        <f t="shared" si="1"/>
        <v/>
      </c>
      <c r="E22" s="219" t="str">
        <f t="shared" si="5"/>
        <v/>
      </c>
      <c r="F22" s="97"/>
      <c r="G22" s="93"/>
      <c r="H22" s="136"/>
      <c r="I22" s="131"/>
      <c r="J22" s="162" t="str">
        <f t="shared" si="6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2"/>
        <v/>
      </c>
      <c r="V22" s="83" t="str">
        <f t="shared" si="3"/>
        <v/>
      </c>
      <c r="W22" s="11"/>
      <c r="X22" s="11"/>
      <c r="Y22" s="11"/>
      <c r="Z22" s="94"/>
      <c r="AA22" s="63"/>
      <c r="AB22" s="256" t="s">
        <v>135</v>
      </c>
      <c r="AC22" s="257"/>
      <c r="AD22" s="257"/>
      <c r="AE22" s="258"/>
      <c r="AF22" s="63"/>
      <c r="AG22" s="16"/>
      <c r="AH22" s="15">
        <f>Kalender!BY30</f>
        <v>45401</v>
      </c>
      <c r="AI22" s="62">
        <f>IF(Kalender!R30&lt;&gt;"","x",0)</f>
        <v>0</v>
      </c>
      <c r="AJ22" s="62">
        <f>IF(Kalender!S30&lt;&gt;"","x",0)</f>
        <v>0</v>
      </c>
      <c r="AK22" s="62">
        <f>Kalender!T30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7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4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Lördag</v>
      </c>
      <c r="D23" s="92" t="str">
        <f t="shared" si="1"/>
        <v/>
      </c>
      <c r="E23" s="219" t="str">
        <f t="shared" si="5"/>
        <v>lö</v>
      </c>
      <c r="F23" s="97"/>
      <c r="G23" s="93"/>
      <c r="H23" s="136"/>
      <c r="I23" s="131"/>
      <c r="J23" s="162" t="str">
        <f t="shared" si="6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2"/>
        <v/>
      </c>
      <c r="V23" s="83" t="str">
        <f t="shared" si="3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Kalender!BY31</f>
        <v>45402</v>
      </c>
      <c r="AI23" s="62">
        <f>IF(Kalender!R31&lt;&gt;"","x",0)</f>
        <v>0</v>
      </c>
      <c r="AJ23" s="62">
        <f>IF(Kalender!S31&lt;&gt;"","x",0)</f>
        <v>0</v>
      </c>
      <c r="AK23" s="62">
        <f>Kalender!T31</f>
        <v>0</v>
      </c>
      <c r="AL23" s="30">
        <f>IF(E23="1",0,IF(WEEKDAY(AH23)=2,Kalender!$T$4,IF(WEEKDAY(AH23)=3,Kalender!$T$5,IF(WEEKDAY(AH23)=4,Kalender!$T$6,IF(WEEKDAY(AH23)=5,Kalender!$T$7,IF(WEEKDAY(AH23)=6,Kalender!$T$8,0))))))</f>
        <v>0</v>
      </c>
      <c r="AM23" s="30">
        <f t="shared" si="7"/>
        <v>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4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Söndag</v>
      </c>
      <c r="D24" s="71" t="str">
        <f t="shared" si="1"/>
        <v>n</v>
      </c>
      <c r="E24" s="219" t="str">
        <f t="shared" si="5"/>
        <v>sö</v>
      </c>
      <c r="F24" s="98"/>
      <c r="G24" s="67"/>
      <c r="H24" s="137"/>
      <c r="I24" s="132"/>
      <c r="J24" s="162" t="str">
        <f t="shared" si="6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2"/>
        <v/>
      </c>
      <c r="V24" s="83" t="str">
        <f t="shared" si="3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Kalender!BY32</f>
        <v>45403</v>
      </c>
      <c r="AI24" s="62">
        <f>IF(Kalender!R32&lt;&gt;"","x",0)</f>
        <v>0</v>
      </c>
      <c r="AJ24" s="62">
        <f>IF(Kalender!S32&lt;&gt;"","x",0)</f>
        <v>0</v>
      </c>
      <c r="AK24" s="62">
        <f>Kalender!T32</f>
        <v>0</v>
      </c>
      <c r="AL24" s="30">
        <f>IF(E24="1",0,IF(WEEKDAY(AH24)=2,Kalender!$T$4,IF(WEEKDAY(AH24)=3,Kalender!$T$5,IF(WEEKDAY(AH24)=4,Kalender!$T$6,IF(WEEKDAY(AH24)=5,Kalender!$T$7,IF(WEEKDAY(AH24)=6,Kalender!$T$8,0))))))</f>
        <v>0</v>
      </c>
      <c r="AM24" s="30">
        <f t="shared" si="7"/>
        <v>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4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Måndag</v>
      </c>
      <c r="D25" s="92" t="str">
        <f t="shared" si="1"/>
        <v/>
      </c>
      <c r="E25" s="219" t="str">
        <f t="shared" si="5"/>
        <v/>
      </c>
      <c r="F25" s="97"/>
      <c r="G25" s="93"/>
      <c r="H25" s="136"/>
      <c r="I25" s="131"/>
      <c r="J25" s="162" t="str">
        <f t="shared" si="6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2"/>
        <v/>
      </c>
      <c r="V25" s="83" t="str">
        <f t="shared" si="3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Kalender!BY33</f>
        <v>45404</v>
      </c>
      <c r="AI25" s="62">
        <f>IF(Kalender!R33&lt;&gt;"","x",0)</f>
        <v>0</v>
      </c>
      <c r="AJ25" s="62">
        <f>IF(Kalender!S33&lt;&gt;"","x",0)</f>
        <v>0</v>
      </c>
      <c r="AK25" s="62">
        <f>Kalender!T33</f>
        <v>0</v>
      </c>
      <c r="AL25" s="30">
        <f>IF(E25="1",0,IF(WEEKDAY(AH25)=2,Kalender!$T$4,IF(WEEKDAY(AH25)=3,Kalender!$T$5,IF(WEEKDAY(AH25)=4,Kalender!$T$6,IF(WEEKDAY(AH25)=5,Kalender!$T$7,IF(WEEKDAY(AH25)=6,Kalender!$T$8,0))))))</f>
        <v>30</v>
      </c>
      <c r="AM25" s="30">
        <f t="shared" si="7"/>
        <v>480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480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4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Tisdag</v>
      </c>
      <c r="D26" s="71" t="str">
        <f t="shared" si="1"/>
        <v/>
      </c>
      <c r="E26" s="219" t="str">
        <f t="shared" si="5"/>
        <v/>
      </c>
      <c r="F26" s="98"/>
      <c r="G26" s="67"/>
      <c r="H26" s="137"/>
      <c r="I26" s="132"/>
      <c r="J26" s="162" t="str">
        <f t="shared" si="6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2"/>
        <v/>
      </c>
      <c r="V26" s="83" t="str">
        <f t="shared" si="3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Kalender!BY34</f>
        <v>45405</v>
      </c>
      <c r="AI26" s="62">
        <f>IF(Kalender!R34&lt;&gt;"","x",0)</f>
        <v>0</v>
      </c>
      <c r="AJ26" s="62">
        <f>IF(Kalender!S34&lt;&gt;"","x",0)</f>
        <v>0</v>
      </c>
      <c r="AK26" s="62">
        <f>Kalender!T34</f>
        <v>0</v>
      </c>
      <c r="AL26" s="30">
        <f>IF(E26="1",0,IF(WEEKDAY(AH26)=2,Kalender!$T$4,IF(WEEKDAY(AH26)=3,Kalender!$T$5,IF(WEEKDAY(AH26)=4,Kalender!$T$6,IF(WEEKDAY(AH26)=5,Kalender!$T$7,IF(WEEKDAY(AH26)=6,Kalender!$T$8,0))))))</f>
        <v>30</v>
      </c>
      <c r="AM26" s="30">
        <f t="shared" si="7"/>
        <v>480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480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4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Onsdag</v>
      </c>
      <c r="D27" s="92" t="str">
        <f t="shared" si="1"/>
        <v/>
      </c>
      <c r="E27" s="219" t="str">
        <f t="shared" si="5"/>
        <v/>
      </c>
      <c r="F27" s="97"/>
      <c r="G27" s="93"/>
      <c r="H27" s="136"/>
      <c r="I27" s="131"/>
      <c r="J27" s="162" t="str">
        <f t="shared" si="6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2"/>
        <v/>
      </c>
      <c r="V27" s="83" t="str">
        <f t="shared" si="3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Kalender!BY35</f>
        <v>45406</v>
      </c>
      <c r="AI27" s="62">
        <f>IF(Kalender!R35&lt;&gt;"","x",0)</f>
        <v>0</v>
      </c>
      <c r="AJ27" s="62">
        <f>IF(Kalender!S35&lt;&gt;"","x",0)</f>
        <v>0</v>
      </c>
      <c r="AK27" s="62">
        <f>Kalender!T35</f>
        <v>0</v>
      </c>
      <c r="AL27" s="30">
        <f>IF(E27="1",0,IF(WEEKDAY(AH27)=2,Kalender!$T$4,IF(WEEKDAY(AH27)=3,Kalender!$T$5,IF(WEEKDAY(AH27)=4,Kalender!$T$6,IF(WEEKDAY(AH27)=5,Kalender!$T$7,IF(WEEKDAY(AH27)=6,Kalender!$T$8,0))))))</f>
        <v>30</v>
      </c>
      <c r="AM27" s="30">
        <f t="shared" si="7"/>
        <v>480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480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4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Torsdag</v>
      </c>
      <c r="D28" s="71" t="str">
        <f t="shared" si="1"/>
        <v/>
      </c>
      <c r="E28" s="219" t="str">
        <f t="shared" si="5"/>
        <v/>
      </c>
      <c r="F28" s="98"/>
      <c r="G28" s="67"/>
      <c r="H28" s="137"/>
      <c r="I28" s="132"/>
      <c r="J28" s="162" t="str">
        <f t="shared" si="6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2"/>
        <v/>
      </c>
      <c r="V28" s="83" t="str">
        <f t="shared" si="3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Kalender!BY36</f>
        <v>45407</v>
      </c>
      <c r="AI28" s="62">
        <f>IF(Kalender!R36&lt;&gt;"","x",0)</f>
        <v>0</v>
      </c>
      <c r="AJ28" s="62">
        <f>IF(Kalender!S36&lt;&gt;"","x",0)</f>
        <v>0</v>
      </c>
      <c r="AK28" s="62">
        <f>Kalender!T36</f>
        <v>0</v>
      </c>
      <c r="AL28" s="30">
        <f>IF(E28="1",0,IF(WEEKDAY(AH28)=2,Kalender!$T$4,IF(WEEKDAY(AH28)=3,Kalender!$T$5,IF(WEEKDAY(AH28)=4,Kalender!$T$6,IF(WEEKDAY(AH28)=5,Kalender!$T$7,IF(WEEKDAY(AH28)=6,Kalender!$T$8,0))))))</f>
        <v>30</v>
      </c>
      <c r="AM28" s="30">
        <f t="shared" si="7"/>
        <v>480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480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4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Fredag</v>
      </c>
      <c r="D29" s="92" t="str">
        <f t="shared" si="1"/>
        <v/>
      </c>
      <c r="E29" s="219" t="str">
        <f t="shared" si="5"/>
        <v/>
      </c>
      <c r="F29" s="97"/>
      <c r="G29" s="93"/>
      <c r="H29" s="136"/>
      <c r="I29" s="131"/>
      <c r="J29" s="162" t="str">
        <f t="shared" si="6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2"/>
        <v/>
      </c>
      <c r="V29" s="83" t="str">
        <f t="shared" si="3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Kalender!BY37</f>
        <v>45408</v>
      </c>
      <c r="AI29" s="62">
        <f>IF(Kalender!R37&lt;&gt;"","x",0)</f>
        <v>0</v>
      </c>
      <c r="AJ29" s="62">
        <f>IF(Kalender!S37&lt;&gt;"","x",0)</f>
        <v>0</v>
      </c>
      <c r="AK29" s="62">
        <f>Kalender!T37</f>
        <v>0</v>
      </c>
      <c r="AL29" s="30">
        <f>IF(E29="1",0,IF(WEEKDAY(AH29)=2,Kalender!$T$4,IF(WEEKDAY(AH29)=3,Kalender!$T$5,IF(WEEKDAY(AH29)=4,Kalender!$T$6,IF(WEEKDAY(AH29)=5,Kalender!$T$7,IF(WEEKDAY(AH29)=6,Kalender!$T$8,0))))))</f>
        <v>30</v>
      </c>
      <c r="AM29" s="30">
        <f t="shared" si="7"/>
        <v>480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4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Lördag</v>
      </c>
      <c r="D30" s="71" t="str">
        <f t="shared" si="1"/>
        <v/>
      </c>
      <c r="E30" s="219" t="str">
        <f t="shared" si="5"/>
        <v>lö</v>
      </c>
      <c r="F30" s="98"/>
      <c r="G30" s="67"/>
      <c r="H30" s="137"/>
      <c r="I30" s="132"/>
      <c r="J30" s="162" t="str">
        <f t="shared" si="6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2"/>
        <v/>
      </c>
      <c r="V30" s="83" t="str">
        <f t="shared" si="3"/>
        <v/>
      </c>
      <c r="W30" s="11"/>
      <c r="X30" s="11"/>
      <c r="Y30" s="11"/>
      <c r="Z30" s="73"/>
      <c r="AH30" s="15">
        <f>Kalender!BY38</f>
        <v>45409</v>
      </c>
      <c r="AI30" s="62">
        <f>IF(Kalender!R38&lt;&gt;"","x",0)</f>
        <v>0</v>
      </c>
      <c r="AJ30" s="62">
        <f>IF(Kalender!S38&lt;&gt;"","x",0)</f>
        <v>0</v>
      </c>
      <c r="AK30" s="62">
        <f>Kalender!T38</f>
        <v>0</v>
      </c>
      <c r="AL30" s="30">
        <f>IF(E30="1",0,IF(WEEKDAY(AH30)=2,Kalender!$T$4,IF(WEEKDAY(AH30)=3,Kalender!$T$5,IF(WEEKDAY(AH30)=4,Kalender!$T$6,IF(WEEKDAY(AH30)=5,Kalender!$T$7,IF(WEEKDAY(AH30)=6,Kalender!$T$8,0))))))</f>
        <v>0</v>
      </c>
      <c r="AM30" s="30">
        <f t="shared" si="7"/>
        <v>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4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Söndag</v>
      </c>
      <c r="D31" s="92" t="str">
        <f t="shared" si="1"/>
        <v>n</v>
      </c>
      <c r="E31" s="219" t="str">
        <f t="shared" si="5"/>
        <v>sö</v>
      </c>
      <c r="F31" s="97"/>
      <c r="G31" s="93"/>
      <c r="H31" s="136"/>
      <c r="I31" s="131"/>
      <c r="J31" s="162" t="str">
        <f t="shared" si="6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2"/>
        <v/>
      </c>
      <c r="V31" s="83" t="str">
        <f t="shared" si="3"/>
        <v/>
      </c>
      <c r="W31" s="11"/>
      <c r="X31" s="11"/>
      <c r="Y31" s="11"/>
      <c r="Z31" s="94"/>
      <c r="AB31" s="250" t="s">
        <v>133</v>
      </c>
      <c r="AC31" s="251"/>
      <c r="AD31" s="251"/>
      <c r="AE31" s="251"/>
      <c r="AH31" s="15">
        <f>Kalender!BY39</f>
        <v>45410</v>
      </c>
      <c r="AI31" s="62">
        <f>IF(Kalender!R39&lt;&gt;"","x",0)</f>
        <v>0</v>
      </c>
      <c r="AJ31" s="62">
        <f>IF(Kalender!S39&lt;&gt;"","x",0)</f>
        <v>0</v>
      </c>
      <c r="AK31" s="62">
        <f>Kalender!T39</f>
        <v>0</v>
      </c>
      <c r="AL31" s="30">
        <f>IF(E31="1",0,IF(WEEKDAY(AH31)=2,Kalender!$T$4,IF(WEEKDAY(AH31)=3,Kalender!$T$5,IF(WEEKDAY(AH31)=4,Kalender!$T$6,IF(WEEKDAY(AH31)=5,Kalender!$T$7,IF(WEEKDAY(AH31)=6,Kalender!$T$8,0))))))</f>
        <v>0</v>
      </c>
      <c r="AM31" s="30">
        <f t="shared" si="7"/>
        <v>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4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Måndag</v>
      </c>
      <c r="D32" s="71" t="str">
        <f t="shared" si="1"/>
        <v/>
      </c>
      <c r="E32" s="219" t="str">
        <f t="shared" si="5"/>
        <v/>
      </c>
      <c r="F32" s="98"/>
      <c r="G32" s="67"/>
      <c r="H32" s="137"/>
      <c r="I32" s="132"/>
      <c r="J32" s="162" t="str">
        <f t="shared" si="6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2"/>
        <v/>
      </c>
      <c r="V32" s="83" t="str">
        <f t="shared" si="3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Kalender!BY40</f>
        <v>45411</v>
      </c>
      <c r="AI32" s="62">
        <f>IF(Kalender!R40&lt;&gt;"","x",0)</f>
        <v>0</v>
      </c>
      <c r="AJ32" s="62">
        <f>IF(Kalender!S40&lt;&gt;"","x",0)</f>
        <v>0</v>
      </c>
      <c r="AK32" s="62">
        <f>Kalender!T40</f>
        <v>0</v>
      </c>
      <c r="AL32" s="30">
        <f>IF(E32="1",0,IF(WEEKDAY(AH32)=2,Kalender!$T$4,IF(WEEKDAY(AH32)=3,Kalender!$T$5,IF(WEEKDAY(AH32)=4,Kalender!$T$6,IF(WEEKDAY(AH32)=5,Kalender!$T$7,IF(WEEKDAY(AH32)=6,Kalender!$T$8,0))))))</f>
        <v>30</v>
      </c>
      <c r="AM32" s="30">
        <f t="shared" si="7"/>
        <v>480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480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4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thickBot="1" x14ac:dyDescent="0.25">
      <c r="B33" s="116">
        <v>30</v>
      </c>
      <c r="C33" s="117" t="str">
        <f t="shared" si="0"/>
        <v>Tisdag</v>
      </c>
      <c r="D33" s="118" t="str">
        <f t="shared" si="1"/>
        <v/>
      </c>
      <c r="E33" s="220" t="str">
        <f t="shared" si="5"/>
        <v>k</v>
      </c>
      <c r="F33" s="119"/>
      <c r="G33" s="120"/>
      <c r="H33" s="140"/>
      <c r="I33" s="141"/>
      <c r="J33" s="209" t="str">
        <f t="shared" si="6"/>
        <v/>
      </c>
      <c r="K33" s="170"/>
      <c r="L33" s="171"/>
      <c r="M33" s="113" t="str">
        <f t="shared" si="36"/>
        <v/>
      </c>
      <c r="N33" s="112" t="str">
        <f t="shared" si="37"/>
        <v/>
      </c>
      <c r="O33" s="178"/>
      <c r="P33" s="111"/>
      <c r="Q33" s="185"/>
      <c r="R33" s="191"/>
      <c r="S33" s="192"/>
      <c r="T33" s="193"/>
      <c r="U33" s="113" t="str">
        <f t="shared" si="2"/>
        <v/>
      </c>
      <c r="V33" s="112" t="str">
        <f t="shared" si="3"/>
        <v/>
      </c>
      <c r="W33" s="102"/>
      <c r="X33" s="102"/>
      <c r="Y33" s="102"/>
      <c r="Z33" s="121"/>
      <c r="AH33" s="15">
        <f>Kalender!BY41</f>
        <v>45412</v>
      </c>
      <c r="AI33" s="62">
        <f>IF(Kalender!R41&lt;&gt;"","x",0)</f>
        <v>0</v>
      </c>
      <c r="AJ33" s="62">
        <f>IF(Kalender!S41&lt;&gt;"","x",0)</f>
        <v>0</v>
      </c>
      <c r="AK33" s="62">
        <f>Kalender!T41</f>
        <v>2</v>
      </c>
      <c r="AL33" s="30">
        <f>IF(E33="1",0,IF(WEEKDAY(AH33)=2,Kalender!$T$4,IF(WEEKDAY(AH33)=3,Kalender!$T$5,IF(WEEKDAY(AH33)=4,Kalender!$T$6,IF(WEEKDAY(AH33)=5,Kalender!$T$7,IF(WEEKDAY(AH33)=6,Kalender!$T$8,0))))))</f>
        <v>30</v>
      </c>
      <c r="AM33" s="30">
        <f t="shared" si="7"/>
        <v>360</v>
      </c>
      <c r="AN33" s="30">
        <f>IF(E33="1",0,IF(E33="k",-AK33*60*Kalender!$AS$6,0))</f>
        <v>-120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480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4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x14ac:dyDescent="0.2">
      <c r="B34" s="66"/>
      <c r="C34" s="4"/>
      <c r="D34" s="71"/>
      <c r="E34" s="104"/>
      <c r="F34" s="68"/>
      <c r="G34" s="68"/>
      <c r="H34" s="69"/>
      <c r="I34" s="69"/>
      <c r="J34" s="172"/>
      <c r="K34" s="173"/>
      <c r="L34" s="173"/>
      <c r="M34" s="105" t="str">
        <f t="shared" si="36"/>
        <v/>
      </c>
      <c r="N34" s="70" t="str">
        <f t="shared" si="37"/>
        <v/>
      </c>
      <c r="O34" s="110"/>
      <c r="P34" s="110"/>
      <c r="Q34" s="110" t="str">
        <f>IF(O34="",IF(P34="","",TRUNC(AX34/60)),TRUNC(AX34/60))</f>
        <v/>
      </c>
      <c r="R34" s="70" t="str">
        <f>IF(Q34="","",IF(Q34=0,AX34-60*Q34,ABS(AX34-Q34*60)))</f>
        <v/>
      </c>
      <c r="S34" s="105" t="str">
        <f>IF(O34="",IF(R34="","",TRUNC(AY34/60)),TRUNC(AY34/60))</f>
        <v/>
      </c>
      <c r="T34" s="70" t="str">
        <f>IF(S34="","",IF(S34=0,AY34-60*S34,ABS(AY34-S34*60)))</f>
        <v/>
      </c>
      <c r="U34" s="105"/>
      <c r="V34" s="70"/>
      <c r="W34" s="106"/>
      <c r="X34" s="106"/>
      <c r="Y34" s="106"/>
      <c r="Z34" s="149"/>
      <c r="AH34" s="15"/>
      <c r="AI34" s="62"/>
      <c r="AJ34" s="62"/>
      <c r="AK34" s="62"/>
      <c r="AL34" s="62"/>
      <c r="AM34" s="62"/>
      <c r="AN34" s="62"/>
      <c r="AO34" s="62"/>
      <c r="AP34" s="62"/>
      <c r="AQ34" s="62"/>
      <c r="AR34" t="str">
        <f>IF(AQ34="","",IF(AK34=0,"",((H34*60+I34)-(F34*60+G34))-AM34))</f>
        <v/>
      </c>
      <c r="AU34">
        <f t="shared" si="10"/>
        <v>0</v>
      </c>
      <c r="AV34">
        <f>IF(BB34=1,0,IF(BC34=1,-AM34,IF(H34="",AU34,IF(AS34&lt;&gt;"",AS34-(J34-AL34)+AT34,IF(AR34&lt;&gt;"",AR34+AP34-(J34-AL34)+AT34,AP34+AQ34-(J34-AL34)+AT34)))))</f>
        <v>0</v>
      </c>
      <c r="BA34" t="str">
        <f t="shared" si="16"/>
        <v/>
      </c>
      <c r="BB34" s="12"/>
      <c r="BC34" s="12"/>
      <c r="BD34" s="12"/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SUM(AM4:AM33)</f>
        <v>9960</v>
      </c>
      <c r="AT35">
        <f>SUM(AT4:AT34)</f>
        <v>0</v>
      </c>
      <c r="AV35">
        <f t="shared" ref="AV35:BE35" si="38">SUM(AV4:AV33)</f>
        <v>0</v>
      </c>
      <c r="AW35">
        <f t="shared" si="38"/>
        <v>0</v>
      </c>
      <c r="AX35">
        <f t="shared" si="38"/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SUM(Jan:Apr!AZ35)</f>
        <v>0</v>
      </c>
      <c r="AW37">
        <f>BD35</f>
        <v>0</v>
      </c>
    </row>
    <row r="39" spans="2:73" x14ac:dyDescent="0.2">
      <c r="AH39">
        <f>SUM(Jan:Apr!AW35)</f>
        <v>0</v>
      </c>
    </row>
    <row r="41" spans="2:73" x14ac:dyDescent="0.2">
      <c r="AH41">
        <f>SUM(Jan:Apr!AW37)</f>
        <v>0</v>
      </c>
    </row>
  </sheetData>
  <sheetProtection algorithmName="SHA-512" hashValue="kR12EKSOCXsKFyWkQeabgv/EHz8WhxJ21PSfoI9vRApP9oC/hHYqQTAS9jIq8PeC07vrfkYkKyOxIBmiGUbmAA==" saltValue="EQ2kE/8IyHNowq3H0kpOEg==" spinCount="100000" sheet="1" selectLockedCells="1"/>
  <mergeCells count="14">
    <mergeCell ref="AB22:AE22"/>
    <mergeCell ref="AB3:AE3"/>
    <mergeCell ref="AB31:AE31"/>
    <mergeCell ref="T1:Y1"/>
    <mergeCell ref="Q2:R2"/>
    <mergeCell ref="S2:T2"/>
    <mergeCell ref="U2:V2"/>
    <mergeCell ref="W2:Y2"/>
    <mergeCell ref="M1:S1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U41"/>
  <sheetViews>
    <sheetView showRowColHeaders="0" workbookViewId="0">
      <selection activeCell="F4" sqref="F4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5" width="4.42578125" style="4" customWidth="1"/>
    <col min="16" max="16" width="4.5703125" style="4" customWidth="1"/>
    <col min="17" max="20" width="3.5703125" style="4" customWidth="1"/>
    <col min="21" max="22" width="4.42578125" style="4" customWidth="1"/>
    <col min="23" max="25" width="2.5703125" style="4" customWidth="1"/>
    <col min="26" max="26" width="11.42578125" style="4" customWidth="1"/>
    <col min="27" max="28" width="1.42578125" style="4" customWidth="1"/>
    <col min="29" max="30" width="4.5703125" style="4" customWidth="1"/>
    <col min="31" max="32" width="8.5703125" style="4" customWidth="1"/>
    <col min="33" max="33" width="9.42578125" hidden="1" customWidth="1"/>
    <col min="34" max="34" width="7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45413</v>
      </c>
      <c r="U1" s="235"/>
      <c r="V1" s="235"/>
      <c r="W1" s="235"/>
      <c r="X1" s="235"/>
      <c r="Y1" s="235"/>
      <c r="Z1" s="65">
        <f>AH4</f>
        <v>45413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45413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4" si="0">IF(WEEKDAY(AH4)=2,"Måndag",IF(WEEKDAY(AH4)=3,"Tisdag",IF(WEEKDAY(AH4)=4,"Onsdag",IF(WEEKDAY(AH4)=5,"Torsdag",IF(WEEKDAY(AH4)=6,"Fredag",IF(WEEKDAY(AH4)=7,"Lördag","Söndag"))))))</f>
        <v>Onsdag</v>
      </c>
      <c r="D4" s="87" t="str">
        <f t="shared" ref="D4:D34" si="1">IF(C4="söndag","n",IF(AI4&lt;&gt;0,"n",""))</f>
        <v>n</v>
      </c>
      <c r="E4" s="218" t="str">
        <f>IF(WEEKDAY(AH4)=1,"sö",IF(WEEKDAY(AH4)=7,"lö",IF(AI4&lt;&gt;0,"1",IF(AJ4&lt;&gt;0,"1",IF(AK4&lt;&gt;0,"k","")))))</f>
        <v>1</v>
      </c>
      <c r="F4" s="95"/>
      <c r="G4" s="88"/>
      <c r="H4" s="134"/>
      <c r="I4" s="129"/>
      <c r="J4" s="162" t="str">
        <f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4" si="2">IF(H4="",IF(BC4=0,"",TRUNC(AZ4/60)),TRUNC(AZ4/60))</f>
        <v/>
      </c>
      <c r="V4" s="145" t="str">
        <f t="shared" ref="V4:V34" si="3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Kalender!CD12</f>
        <v>45413</v>
      </c>
      <c r="AI4" s="62" t="str">
        <f>IF(Kalender!W12&lt;&gt;"","x",0)</f>
        <v>x</v>
      </c>
      <c r="AJ4" s="62">
        <f>IF(Kalender!X12&lt;&gt;"","x",0)</f>
        <v>0</v>
      </c>
      <c r="AK4" s="62">
        <f>Kalender!Y12</f>
        <v>0</v>
      </c>
      <c r="AL4" s="30">
        <f>IF(E4="1",0,IF(WEEKDAY(AH4)=2,Kalender!$T$4,IF(WEEKDAY(AH4)=3,Kalender!$T$5,IF(WEEKDAY(AH4)=4,Kalender!$T$6,IF(WEEKDAY(AH4)=5,Kalender!$T$7,IF(WEEKDAY(AH4)=6,Kalender!$T$8,0))))))</f>
        <v>0</v>
      </c>
      <c r="AM4" s="30">
        <f>IF(E4="1",0,AN4+AO4)</f>
        <v>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480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4" si="4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Torsdag</v>
      </c>
      <c r="D5" s="81" t="str">
        <f t="shared" si="1"/>
        <v/>
      </c>
      <c r="E5" s="219" t="str">
        <f t="shared" ref="E5:E34" si="5">IF(WEEKDAY(AH5)=1,"sö",IF(WEEKDAY(AH5)=7,"lö",IF(AI5&lt;&gt;0,"1",IF(AJ5&lt;&gt;0,"1",IF(AK5&lt;&gt;0,"k","")))))</f>
        <v/>
      </c>
      <c r="F5" s="96"/>
      <c r="G5" s="82"/>
      <c r="H5" s="135"/>
      <c r="I5" s="130"/>
      <c r="J5" s="162" t="str">
        <f t="shared" ref="J5:J34" si="6">IF(H5="","",AL5)</f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2"/>
        <v/>
      </c>
      <c r="V5" s="83" t="str">
        <f t="shared" si="3"/>
        <v/>
      </c>
      <c r="W5" s="11"/>
      <c r="X5" s="11"/>
      <c r="Y5" s="11"/>
      <c r="Z5" s="84"/>
      <c r="AB5" s="222"/>
      <c r="AC5" s="114">
        <f>TRUNC(AM35/60)</f>
        <v>160</v>
      </c>
      <c r="AD5" s="115">
        <f>IF(AC5=0,AM35-60*AC5,ABS(AM35-AC5*60))</f>
        <v>0</v>
      </c>
      <c r="AE5" s="223"/>
      <c r="AG5" s="12"/>
      <c r="AH5" s="15">
        <f>Kalender!CD13</f>
        <v>45414</v>
      </c>
      <c r="AI5" s="62">
        <f>IF(Kalender!W13&lt;&gt;"","x",0)</f>
        <v>0</v>
      </c>
      <c r="AJ5" s="62">
        <f>IF(Kalender!X13&lt;&gt;"","x",0)</f>
        <v>0</v>
      </c>
      <c r="AK5" s="62">
        <f>Kalender!Y13</f>
        <v>0</v>
      </c>
      <c r="AL5" s="30">
        <f>IF(E5="1",0,IF(WEEKDAY(AH5)=2,Kalender!$T$4,IF(WEEKDAY(AH5)=3,Kalender!$T$5,IF(WEEKDAY(AH5)=4,Kalender!$T$6,IF(WEEKDAY(AH5)=5,Kalender!$T$7,IF(WEEKDAY(AH5)=6,Kalender!$T$8,0))))))</f>
        <v>30</v>
      </c>
      <c r="AM5" s="30">
        <f t="shared" ref="AM5:AM34" si="7">IF(E5="1",0,AN5+AO5)</f>
        <v>480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480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4" si="8">IF(AQ5="","",IF(AK5=0,"",((H5*60+I5)-(F5*60+G5))-AM5-J5))</f>
        <v/>
      </c>
      <c r="AS5" t="str">
        <f t="shared" si="4"/>
        <v/>
      </c>
      <c r="AT5">
        <f t="shared" ref="AT5:AT34" si="9">IF(K5+L5=0,0,K5*60+L5)</f>
        <v>0</v>
      </c>
      <c r="AU5">
        <f t="shared" ref="AU5:AU34" si="10">IF(H5=0,IF(AT5=0,0,AT5-AM5),0)</f>
        <v>0</v>
      </c>
      <c r="AV5">
        <f t="shared" ref="AV5:AV34" si="11">IF(BB5=1,0,IF(BC5=1,-AM5,IF(H5="",AU5,IF(AS5&lt;&gt;"",AS5+AT5,IF(AR5&lt;&gt;"",AR5+AT5,AP5+AQ5-(J5-AL5)+AT5)))))</f>
        <v>0</v>
      </c>
      <c r="AW5">
        <f t="shared" ref="AW5:AW34" si="12">O5*60+P5</f>
        <v>0</v>
      </c>
      <c r="AX5">
        <f t="shared" ref="AX5:AX34" si="13">Q5*60+R5</f>
        <v>0</v>
      </c>
      <c r="AY5">
        <f t="shared" ref="AY5:AY34" si="14">S5*60+T5</f>
        <v>0</v>
      </c>
      <c r="AZ5">
        <f t="shared" ref="AZ5:AZ34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4" si="17">IF(W5&lt;&gt;"",1,0)</f>
        <v>0</v>
      </c>
      <c r="BC5" s="12">
        <f t="shared" ref="BC5:BC34" si="18">IF(X5&lt;&gt;"",1,0)</f>
        <v>0</v>
      </c>
      <c r="BD5" s="12">
        <f t="shared" ref="BD5:BD34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Fredag</v>
      </c>
      <c r="D6" s="92" t="str">
        <f t="shared" si="1"/>
        <v/>
      </c>
      <c r="E6" s="219" t="str">
        <f t="shared" si="5"/>
        <v/>
      </c>
      <c r="F6" s="97"/>
      <c r="G6" s="93"/>
      <c r="H6" s="136"/>
      <c r="I6" s="131"/>
      <c r="J6" s="162" t="str">
        <f t="shared" si="6"/>
        <v/>
      </c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2"/>
        <v/>
      </c>
      <c r="V6" s="83" t="str">
        <f t="shared" si="3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Kalender!CD14</f>
        <v>45415</v>
      </c>
      <c r="AI6" s="62">
        <f>IF(Kalender!W14&lt;&gt;"","x",0)</f>
        <v>0</v>
      </c>
      <c r="AJ6" s="62">
        <f>IF(Kalender!X14&lt;&gt;"","x",0)</f>
        <v>0</v>
      </c>
      <c r="AK6" s="62">
        <f>Kalender!Y14</f>
        <v>0</v>
      </c>
      <c r="AL6" s="30">
        <f>IF(E6="1",0,IF(WEEKDAY(AH6)=2,Kalender!$T$4,IF(WEEKDAY(AH6)=3,Kalender!$T$5,IF(WEEKDAY(AH6)=4,Kalender!$T$6,IF(WEEKDAY(AH6)=5,Kalender!$T$7,IF(WEEKDAY(AH6)=6,Kalender!$T$8,0))))))</f>
        <v>30</v>
      </c>
      <c r="AM6" s="30">
        <f t="shared" si="7"/>
        <v>480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480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4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Lördag</v>
      </c>
      <c r="D7" s="92" t="str">
        <f t="shared" si="1"/>
        <v/>
      </c>
      <c r="E7" s="219" t="str">
        <f t="shared" si="5"/>
        <v>lö</v>
      </c>
      <c r="F7" s="97"/>
      <c r="G7" s="93"/>
      <c r="H7" s="136"/>
      <c r="I7" s="131"/>
      <c r="J7" s="162" t="str">
        <f t="shared" si="6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2"/>
        <v/>
      </c>
      <c r="V7" s="83" t="str">
        <f t="shared" si="3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Kalender!CD15</f>
        <v>45416</v>
      </c>
      <c r="AI7" s="62">
        <f>IF(Kalender!W15&lt;&gt;"","x",0)</f>
        <v>0</v>
      </c>
      <c r="AJ7" s="62">
        <f>IF(Kalender!X15&lt;&gt;"","x",0)</f>
        <v>0</v>
      </c>
      <c r="AK7" s="62">
        <f>Kalender!Y15</f>
        <v>0</v>
      </c>
      <c r="AL7" s="30">
        <f>IF(E7="1",0,IF(WEEKDAY(AH7)=2,Kalender!$T$4,IF(WEEKDAY(AH7)=3,Kalender!$T$5,IF(WEEKDAY(AH7)=4,Kalender!$T$6,IF(WEEKDAY(AH7)=5,Kalender!$T$7,IF(WEEKDAY(AH7)=6,Kalender!$T$8,0))))))</f>
        <v>0</v>
      </c>
      <c r="AM7" s="30">
        <f t="shared" si="7"/>
        <v>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4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Söndag</v>
      </c>
      <c r="D8" s="81" t="str">
        <f t="shared" si="1"/>
        <v>n</v>
      </c>
      <c r="E8" s="219" t="str">
        <f t="shared" si="5"/>
        <v>sö</v>
      </c>
      <c r="F8" s="96"/>
      <c r="G8" s="82"/>
      <c r="H8" s="135"/>
      <c r="I8" s="130"/>
      <c r="J8" s="162" t="str">
        <f t="shared" si="6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2"/>
        <v/>
      </c>
      <c r="V8" s="83" t="str">
        <f t="shared" si="3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Kalender!CD16</f>
        <v>45417</v>
      </c>
      <c r="AI8" s="62">
        <f>IF(Kalender!W16&lt;&gt;"","x",0)</f>
        <v>0</v>
      </c>
      <c r="AJ8" s="62">
        <f>IF(Kalender!X16&lt;&gt;"","x",0)</f>
        <v>0</v>
      </c>
      <c r="AK8" s="62">
        <f>Kalender!Y16</f>
        <v>0</v>
      </c>
      <c r="AL8" s="30">
        <f>IF(E8="1",0,IF(WEEKDAY(AH8)=2,Kalender!$T$4,IF(WEEKDAY(AH8)=3,Kalender!$T$5,IF(WEEKDAY(AH8)=4,Kalender!$T$6,IF(WEEKDAY(AH8)=5,Kalender!$T$7,IF(WEEKDAY(AH8)=6,Kalender!$T$8,0))))))</f>
        <v>0</v>
      </c>
      <c r="AM8" s="30">
        <f t="shared" si="7"/>
        <v>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4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Måndag</v>
      </c>
      <c r="D9" s="92" t="str">
        <f t="shared" si="1"/>
        <v/>
      </c>
      <c r="E9" s="219" t="str">
        <f t="shared" si="5"/>
        <v/>
      </c>
      <c r="F9" s="97"/>
      <c r="G9" s="93"/>
      <c r="H9" s="136"/>
      <c r="I9" s="131"/>
      <c r="J9" s="162" t="str">
        <f t="shared" si="6"/>
        <v/>
      </c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2"/>
        <v/>
      </c>
      <c r="V9" s="83" t="str">
        <f t="shared" si="3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Kalender!CD17</f>
        <v>45418</v>
      </c>
      <c r="AI9" s="62">
        <f>IF(Kalender!W17&lt;&gt;"","x",0)</f>
        <v>0</v>
      </c>
      <c r="AJ9" s="62">
        <f>IF(Kalender!X17&lt;&gt;"","x",0)</f>
        <v>0</v>
      </c>
      <c r="AK9" s="62">
        <f>Kalender!Y17</f>
        <v>0</v>
      </c>
      <c r="AL9" s="30">
        <f>IF(E9="1",0,IF(WEEKDAY(AH9)=2,Kalender!$T$4,IF(WEEKDAY(AH9)=3,Kalender!$T$5,IF(WEEKDAY(AH9)=4,Kalender!$T$6,IF(WEEKDAY(AH9)=5,Kalender!$T$7,IF(WEEKDAY(AH9)=6,Kalender!$T$8,0))))))</f>
        <v>30</v>
      </c>
      <c r="AM9" s="30">
        <f t="shared" si="7"/>
        <v>480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480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4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Tisdag</v>
      </c>
      <c r="D10" s="92" t="str">
        <f t="shared" si="1"/>
        <v/>
      </c>
      <c r="E10" s="219" t="str">
        <f t="shared" si="5"/>
        <v/>
      </c>
      <c r="F10" s="97"/>
      <c r="G10" s="93"/>
      <c r="H10" s="136"/>
      <c r="I10" s="131"/>
      <c r="J10" s="162" t="str">
        <f t="shared" si="6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2"/>
        <v/>
      </c>
      <c r="V10" s="83" t="str">
        <f t="shared" si="3"/>
        <v/>
      </c>
      <c r="W10" s="11"/>
      <c r="X10" s="11"/>
      <c r="Y10" s="11"/>
      <c r="Z10" s="94"/>
      <c r="AB10" s="222"/>
      <c r="AE10" s="223"/>
      <c r="AG10" s="12"/>
      <c r="AH10" s="15">
        <f>Kalender!CD18</f>
        <v>45419</v>
      </c>
      <c r="AI10" s="62">
        <f>IF(Kalender!W18&lt;&gt;"","x",0)</f>
        <v>0</v>
      </c>
      <c r="AJ10" s="62">
        <f>IF(Kalender!X18&lt;&gt;"","x",0)</f>
        <v>0</v>
      </c>
      <c r="AK10" s="62">
        <f>Kalender!Y18</f>
        <v>0</v>
      </c>
      <c r="AL10" s="30">
        <f>IF(E10="1",0,IF(WEEKDAY(AH10)=2,Kalender!$T$4,IF(WEEKDAY(AH10)=3,Kalender!$T$5,IF(WEEKDAY(AH10)=4,Kalender!$T$6,IF(WEEKDAY(AH10)=5,Kalender!$T$7,IF(WEEKDAY(AH10)=6,Kalender!$T$8,0))))))</f>
        <v>30</v>
      </c>
      <c r="AM10" s="30">
        <f t="shared" si="7"/>
        <v>480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480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4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Onsdag</v>
      </c>
      <c r="D11" s="92" t="str">
        <f t="shared" si="1"/>
        <v/>
      </c>
      <c r="E11" s="219" t="str">
        <f t="shared" si="5"/>
        <v/>
      </c>
      <c r="F11" s="97"/>
      <c r="G11" s="93"/>
      <c r="H11" s="136"/>
      <c r="I11" s="131"/>
      <c r="J11" s="162" t="str">
        <f t="shared" si="6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2"/>
        <v/>
      </c>
      <c r="V11" s="83" t="str">
        <f t="shared" si="3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Kalender!CD19</f>
        <v>45420</v>
      </c>
      <c r="AI11" s="62">
        <f>IF(Kalender!W19&lt;&gt;"","x",0)</f>
        <v>0</v>
      </c>
      <c r="AJ11" s="62">
        <f>IF(Kalender!X19&lt;&gt;"","x",0)</f>
        <v>0</v>
      </c>
      <c r="AK11" s="62">
        <f>Kalender!Y19</f>
        <v>0</v>
      </c>
      <c r="AL11" s="30">
        <f>IF(E11="1",0,IF(WEEKDAY(AH11)=2,Kalender!$T$4,IF(WEEKDAY(AH11)=3,Kalender!$T$5,IF(WEEKDAY(AH11)=4,Kalender!$T$6,IF(WEEKDAY(AH11)=5,Kalender!$T$7,IF(WEEKDAY(AH11)=6,Kalender!$T$8,0))))))</f>
        <v>30</v>
      </c>
      <c r="AM11" s="30">
        <f t="shared" si="7"/>
        <v>480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480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4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Torsdag</v>
      </c>
      <c r="D12" s="92" t="str">
        <f t="shared" si="1"/>
        <v>n</v>
      </c>
      <c r="E12" s="219" t="str">
        <f t="shared" si="5"/>
        <v>1</v>
      </c>
      <c r="F12" s="97"/>
      <c r="G12" s="93"/>
      <c r="H12" s="136"/>
      <c r="I12" s="131"/>
      <c r="J12" s="162" t="str">
        <f t="shared" si="6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2"/>
        <v/>
      </c>
      <c r="V12" s="83" t="str">
        <f t="shared" si="3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Kalender!CD20</f>
        <v>45421</v>
      </c>
      <c r="AI12" s="62" t="str">
        <f>IF(Kalender!W20&lt;&gt;"","x",0)</f>
        <v>x</v>
      </c>
      <c r="AJ12" s="62">
        <f>IF(Kalender!X20&lt;&gt;"","x",0)</f>
        <v>0</v>
      </c>
      <c r="AK12" s="62">
        <f>Kalender!Y20</f>
        <v>0</v>
      </c>
      <c r="AL12" s="30">
        <f>IF(E12="1",0,IF(WEEKDAY(AH12)=2,Kalender!$T$4,IF(WEEKDAY(AH12)=3,Kalender!$T$5,IF(WEEKDAY(AH12)=4,Kalender!$T$6,IF(WEEKDAY(AH12)=5,Kalender!$T$7,IF(WEEKDAY(AH12)=6,Kalender!$T$8,0))))))</f>
        <v>0</v>
      </c>
      <c r="AM12" s="30">
        <f t="shared" si="7"/>
        <v>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480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4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Fredag</v>
      </c>
      <c r="D13" s="92" t="str">
        <f t="shared" si="1"/>
        <v/>
      </c>
      <c r="E13" s="219" t="str">
        <f t="shared" si="5"/>
        <v>1</v>
      </c>
      <c r="F13" s="97"/>
      <c r="G13" s="93"/>
      <c r="H13" s="136"/>
      <c r="I13" s="131"/>
      <c r="J13" s="162" t="str">
        <f t="shared" si="6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2"/>
        <v/>
      </c>
      <c r="V13" s="83" t="str">
        <f t="shared" si="3"/>
        <v/>
      </c>
      <c r="W13" s="11"/>
      <c r="X13" s="11"/>
      <c r="Y13" s="11"/>
      <c r="Z13" s="94"/>
      <c r="AB13" s="222"/>
      <c r="AE13" s="223"/>
      <c r="AG13" s="12"/>
      <c r="AH13" s="15">
        <f>Kalender!CD21</f>
        <v>45422</v>
      </c>
      <c r="AI13" s="62">
        <f>IF(Kalender!W21&lt;&gt;"","x",0)</f>
        <v>0</v>
      </c>
      <c r="AJ13" s="62" t="str">
        <f>IF(Kalender!X21&lt;&gt;"","x",0)</f>
        <v>x</v>
      </c>
      <c r="AK13" s="62">
        <f>Kalender!Y21</f>
        <v>0</v>
      </c>
      <c r="AL13" s="30">
        <f>IF(E13="1",0,IF(WEEKDAY(AH13)=2,Kalender!$T$4,IF(WEEKDAY(AH13)=3,Kalender!$T$5,IF(WEEKDAY(AH13)=4,Kalender!$T$6,IF(WEEKDAY(AH13)=5,Kalender!$T$7,IF(WEEKDAY(AH13)=6,Kalender!$T$8,0))))))</f>
        <v>0</v>
      </c>
      <c r="AM13" s="30">
        <f t="shared" si="7"/>
        <v>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480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4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Lördag</v>
      </c>
      <c r="D14" s="92" t="str">
        <f t="shared" si="1"/>
        <v/>
      </c>
      <c r="E14" s="219" t="str">
        <f t="shared" si="5"/>
        <v>lö</v>
      </c>
      <c r="F14" s="97"/>
      <c r="G14" s="93"/>
      <c r="H14" s="136"/>
      <c r="I14" s="131"/>
      <c r="J14" s="162" t="str">
        <f t="shared" si="6"/>
        <v/>
      </c>
      <c r="K14" s="166"/>
      <c r="L14" s="167"/>
      <c r="M14" s="100" t="str">
        <f t="shared" si="36"/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 t="shared" si="2"/>
        <v/>
      </c>
      <c r="V14" s="83" t="str">
        <f t="shared" si="3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Kalender!CD22</f>
        <v>45423</v>
      </c>
      <c r="AI14" s="62">
        <f>IF(Kalender!W22&lt;&gt;"","x",0)</f>
        <v>0</v>
      </c>
      <c r="AJ14" s="62">
        <f>IF(Kalender!X22&lt;&gt;"","x",0)</f>
        <v>0</v>
      </c>
      <c r="AK14" s="62">
        <f>Kalender!Y22</f>
        <v>0</v>
      </c>
      <c r="AL14" s="30">
        <f>IF(E14="1",0,IF(WEEKDAY(AH14)=2,Kalender!$T$4,IF(WEEKDAY(AH14)=3,Kalender!$T$5,IF(WEEKDAY(AH14)=4,Kalender!$T$6,IF(WEEKDAY(AH14)=5,Kalender!$T$7,IF(WEEKDAY(AH14)=6,Kalender!$T$8,0))))))</f>
        <v>0</v>
      </c>
      <c r="AM14" s="30">
        <f t="shared" si="7"/>
        <v>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4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Söndag</v>
      </c>
      <c r="D15" s="92" t="str">
        <f t="shared" si="1"/>
        <v>n</v>
      </c>
      <c r="E15" s="219" t="str">
        <f t="shared" si="5"/>
        <v>sö</v>
      </c>
      <c r="F15" s="97"/>
      <c r="G15" s="93"/>
      <c r="H15" s="136"/>
      <c r="I15" s="131"/>
      <c r="J15" s="162" t="str">
        <f t="shared" si="6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2"/>
        <v/>
      </c>
      <c r="V15" s="83" t="str">
        <f t="shared" si="3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Kalender!CD23</f>
        <v>45424</v>
      </c>
      <c r="AI15" s="62">
        <f>IF(Kalender!W23&lt;&gt;"","x",0)</f>
        <v>0</v>
      </c>
      <c r="AJ15" s="62">
        <f>IF(Kalender!X23&lt;&gt;"","x",0)</f>
        <v>0</v>
      </c>
      <c r="AK15" s="62">
        <f>Kalender!Y23</f>
        <v>0</v>
      </c>
      <c r="AL15" s="30">
        <f>IF(E15="1",0,IF(WEEKDAY(AH15)=2,Kalender!$T$4,IF(WEEKDAY(AH15)=3,Kalender!$T$5,IF(WEEKDAY(AH15)=4,Kalender!$T$6,IF(WEEKDAY(AH15)=5,Kalender!$T$7,IF(WEEKDAY(AH15)=6,Kalender!$T$8,0))))))</f>
        <v>0</v>
      </c>
      <c r="AM15" s="30">
        <f t="shared" si="7"/>
        <v>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4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Måndag</v>
      </c>
      <c r="D16" s="92" t="str">
        <f t="shared" si="1"/>
        <v/>
      </c>
      <c r="E16" s="219" t="str">
        <f t="shared" si="5"/>
        <v/>
      </c>
      <c r="F16" s="97"/>
      <c r="G16" s="93"/>
      <c r="H16" s="136"/>
      <c r="I16" s="131"/>
      <c r="J16" s="162" t="str">
        <f t="shared" si="6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2"/>
        <v/>
      </c>
      <c r="V16" s="83" t="str">
        <f t="shared" si="3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Kalender!CD24</f>
        <v>45425</v>
      </c>
      <c r="AI16" s="62">
        <f>IF(Kalender!W24&lt;&gt;"","x",0)</f>
        <v>0</v>
      </c>
      <c r="AJ16" s="62">
        <f>IF(Kalender!X24&lt;&gt;"","x",0)</f>
        <v>0</v>
      </c>
      <c r="AK16" s="62">
        <f>Kalender!Y24</f>
        <v>0</v>
      </c>
      <c r="AL16" s="30">
        <f>IF(E16="1",0,IF(WEEKDAY(AH16)=2,Kalender!$T$4,IF(WEEKDAY(AH16)=3,Kalender!$T$5,IF(WEEKDAY(AH16)=4,Kalender!$T$6,IF(WEEKDAY(AH16)=5,Kalender!$T$7,IF(WEEKDAY(AH16)=6,Kalender!$T$8,0))))))</f>
        <v>30</v>
      </c>
      <c r="AM16" s="30">
        <f t="shared" si="7"/>
        <v>480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480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4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Tisdag</v>
      </c>
      <c r="D17" s="92" t="str">
        <f t="shared" si="1"/>
        <v/>
      </c>
      <c r="E17" s="219" t="str">
        <f t="shared" si="5"/>
        <v/>
      </c>
      <c r="F17" s="97"/>
      <c r="G17" s="93"/>
      <c r="H17" s="136"/>
      <c r="I17" s="131"/>
      <c r="J17" s="162" t="str">
        <f t="shared" si="6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2"/>
        <v/>
      </c>
      <c r="V17" s="83" t="str">
        <f t="shared" si="3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Kalender!CD25</f>
        <v>45426</v>
      </c>
      <c r="AI17" s="62">
        <f>IF(Kalender!W25&lt;&gt;"","x",0)</f>
        <v>0</v>
      </c>
      <c r="AJ17" s="62">
        <f>IF(Kalender!X25&lt;&gt;"","x",0)</f>
        <v>0</v>
      </c>
      <c r="AK17" s="62">
        <f>Kalender!Y25</f>
        <v>0</v>
      </c>
      <c r="AL17" s="30">
        <f>IF(E17="1",0,IF(WEEKDAY(AH17)=2,Kalender!$T$4,IF(WEEKDAY(AH17)=3,Kalender!$T$5,IF(WEEKDAY(AH17)=4,Kalender!$T$6,IF(WEEKDAY(AH17)=5,Kalender!$T$7,IF(WEEKDAY(AH17)=6,Kalender!$T$8,0))))))</f>
        <v>30</v>
      </c>
      <c r="AM17" s="30">
        <f t="shared" si="7"/>
        <v>480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480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4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Onsdag</v>
      </c>
      <c r="D18" s="92" t="str">
        <f t="shared" si="1"/>
        <v/>
      </c>
      <c r="E18" s="219" t="str">
        <f t="shared" si="5"/>
        <v/>
      </c>
      <c r="F18" s="97"/>
      <c r="G18" s="93"/>
      <c r="H18" s="136"/>
      <c r="I18" s="131"/>
      <c r="J18" s="162" t="str">
        <f t="shared" si="6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2"/>
        <v/>
      </c>
      <c r="V18" s="83" t="str">
        <f t="shared" si="3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Kalender!CD26</f>
        <v>45427</v>
      </c>
      <c r="AI18" s="62">
        <f>IF(Kalender!W26&lt;&gt;"","x",0)</f>
        <v>0</v>
      </c>
      <c r="AJ18" s="62">
        <f>IF(Kalender!X26&lt;&gt;"","x",0)</f>
        <v>0</v>
      </c>
      <c r="AK18" s="62">
        <f>Kalender!Y26</f>
        <v>0</v>
      </c>
      <c r="AL18" s="30">
        <f>IF(E18="1",0,IF(WEEKDAY(AH18)=2,Kalender!$T$4,IF(WEEKDAY(AH18)=3,Kalender!$T$5,IF(WEEKDAY(AH18)=4,Kalender!$T$6,IF(WEEKDAY(AH18)=5,Kalender!$T$7,IF(WEEKDAY(AH18)=6,Kalender!$T$8,0))))))</f>
        <v>30</v>
      </c>
      <c r="AM18" s="30">
        <f t="shared" si="7"/>
        <v>480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480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4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Torsdag</v>
      </c>
      <c r="D19" s="92" t="str">
        <f t="shared" si="1"/>
        <v/>
      </c>
      <c r="E19" s="219" t="str">
        <f t="shared" si="5"/>
        <v/>
      </c>
      <c r="F19" s="97"/>
      <c r="G19" s="93"/>
      <c r="H19" s="136"/>
      <c r="I19" s="131"/>
      <c r="J19" s="162" t="str">
        <f t="shared" si="6"/>
        <v/>
      </c>
      <c r="K19" s="166"/>
      <c r="L19" s="167"/>
      <c r="M19" s="100" t="str">
        <f t="shared" si="36"/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 t="shared" si="2"/>
        <v/>
      </c>
      <c r="V19" s="83" t="str">
        <f t="shared" si="3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Kalender!CD27</f>
        <v>45428</v>
      </c>
      <c r="AI19" s="62">
        <f>IF(Kalender!W27&lt;&gt;"","x",0)</f>
        <v>0</v>
      </c>
      <c r="AJ19" s="62">
        <f>IF(Kalender!X27&lt;&gt;"","x",0)</f>
        <v>0</v>
      </c>
      <c r="AK19" s="62">
        <f>Kalender!Y27</f>
        <v>0</v>
      </c>
      <c r="AL19" s="30">
        <f>IF(E19="1",0,IF(WEEKDAY(AH19)=2,Kalender!$T$4,IF(WEEKDAY(AH19)=3,Kalender!$T$5,IF(WEEKDAY(AH19)=4,Kalender!$T$6,IF(WEEKDAY(AH19)=5,Kalender!$T$7,IF(WEEKDAY(AH19)=6,Kalender!$T$8,0))))))</f>
        <v>30</v>
      </c>
      <c r="AM19" s="30">
        <f t="shared" si="7"/>
        <v>480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480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4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Fredag</v>
      </c>
      <c r="D20" s="92" t="str">
        <f t="shared" si="1"/>
        <v/>
      </c>
      <c r="E20" s="219" t="str">
        <f t="shared" si="5"/>
        <v/>
      </c>
      <c r="F20" s="97"/>
      <c r="G20" s="93"/>
      <c r="H20" s="136"/>
      <c r="I20" s="131"/>
      <c r="J20" s="162" t="str">
        <f t="shared" si="6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2"/>
        <v/>
      </c>
      <c r="V20" s="83" t="str">
        <f t="shared" si="3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Kalender!CD28</f>
        <v>45429</v>
      </c>
      <c r="AI20" s="62">
        <f>IF(Kalender!W28&lt;&gt;"","x",0)</f>
        <v>0</v>
      </c>
      <c r="AJ20" s="62">
        <f>IF(Kalender!X28&lt;&gt;"","x",0)</f>
        <v>0</v>
      </c>
      <c r="AK20" s="62">
        <f>Kalender!Y28</f>
        <v>0</v>
      </c>
      <c r="AL20" s="30">
        <f>IF(E20="1",0,IF(WEEKDAY(AH20)=2,Kalender!$T$4,IF(WEEKDAY(AH20)=3,Kalender!$T$5,IF(WEEKDAY(AH20)=4,Kalender!$T$6,IF(WEEKDAY(AH20)=5,Kalender!$T$7,IF(WEEKDAY(AH20)=6,Kalender!$T$8,0))))))</f>
        <v>30</v>
      </c>
      <c r="AM20" s="30">
        <f t="shared" si="7"/>
        <v>480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480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4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Lördag</v>
      </c>
      <c r="D21" s="92" t="str">
        <f t="shared" si="1"/>
        <v/>
      </c>
      <c r="E21" s="219" t="str">
        <f t="shared" si="5"/>
        <v>lö</v>
      </c>
      <c r="F21" s="97"/>
      <c r="G21" s="93"/>
      <c r="H21" s="136"/>
      <c r="I21" s="131"/>
      <c r="J21" s="162" t="str">
        <f t="shared" si="6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2"/>
        <v/>
      </c>
      <c r="V21" s="83" t="str">
        <f t="shared" si="3"/>
        <v/>
      </c>
      <c r="W21" s="11"/>
      <c r="X21" s="11"/>
      <c r="Y21" s="11"/>
      <c r="Z21" s="94"/>
      <c r="AH21" s="15">
        <f>Kalender!CD29</f>
        <v>45430</v>
      </c>
      <c r="AI21" s="62">
        <f>IF(Kalender!W29&lt;&gt;"","x",0)</f>
        <v>0</v>
      </c>
      <c r="AJ21" s="62">
        <f>IF(Kalender!X29&lt;&gt;"","x",0)</f>
        <v>0</v>
      </c>
      <c r="AK21" s="62">
        <f>Kalender!Y29</f>
        <v>0</v>
      </c>
      <c r="AL21" s="30">
        <f>IF(E21="1",0,IF(WEEKDAY(AH21)=2,Kalender!$T$4,IF(WEEKDAY(AH21)=3,Kalender!$T$5,IF(WEEKDAY(AH21)=4,Kalender!$T$6,IF(WEEKDAY(AH21)=5,Kalender!$T$7,IF(WEEKDAY(AH21)=6,Kalender!$T$8,0))))))</f>
        <v>0</v>
      </c>
      <c r="AM21" s="30">
        <f t="shared" si="7"/>
        <v>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4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Söndag</v>
      </c>
      <c r="D22" s="92" t="str">
        <f t="shared" si="1"/>
        <v>n</v>
      </c>
      <c r="E22" s="219" t="str">
        <f t="shared" si="5"/>
        <v>sö</v>
      </c>
      <c r="F22" s="97"/>
      <c r="G22" s="93"/>
      <c r="H22" s="136"/>
      <c r="I22" s="131"/>
      <c r="J22" s="162" t="str">
        <f t="shared" si="6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2"/>
        <v/>
      </c>
      <c r="V22" s="83" t="str">
        <f t="shared" si="3"/>
        <v/>
      </c>
      <c r="W22" s="11"/>
      <c r="X22" s="11"/>
      <c r="Y22" s="11"/>
      <c r="Z22" s="94"/>
      <c r="AA22" s="63"/>
      <c r="AB22" s="262" t="s">
        <v>136</v>
      </c>
      <c r="AC22" s="248"/>
      <c r="AD22" s="248"/>
      <c r="AE22" s="249"/>
      <c r="AF22" s="63"/>
      <c r="AG22" s="16"/>
      <c r="AH22" s="15">
        <f>Kalender!CD30</f>
        <v>45431</v>
      </c>
      <c r="AI22" s="62">
        <f>IF(Kalender!W30&lt;&gt;"","x",0)</f>
        <v>0</v>
      </c>
      <c r="AJ22" s="62">
        <f>IF(Kalender!X30&lt;&gt;"","x",0)</f>
        <v>0</v>
      </c>
      <c r="AK22" s="62">
        <f>Kalender!Y30</f>
        <v>0</v>
      </c>
      <c r="AL22" s="30">
        <f>IF(E22="1",0,IF(WEEKDAY(AH22)=2,Kalender!$T$4,IF(WEEKDAY(AH22)=3,Kalender!$T$5,IF(WEEKDAY(AH22)=4,Kalender!$T$6,IF(WEEKDAY(AH22)=5,Kalender!$T$7,IF(WEEKDAY(AH22)=6,Kalender!$T$8,0))))))</f>
        <v>0</v>
      </c>
      <c r="AM22" s="30">
        <f t="shared" si="7"/>
        <v>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4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Måndag</v>
      </c>
      <c r="D23" s="92" t="str">
        <f t="shared" si="1"/>
        <v/>
      </c>
      <c r="E23" s="219" t="str">
        <f t="shared" si="5"/>
        <v/>
      </c>
      <c r="F23" s="97"/>
      <c r="G23" s="93"/>
      <c r="H23" s="136"/>
      <c r="I23" s="131"/>
      <c r="J23" s="162" t="str">
        <f t="shared" si="6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2"/>
        <v/>
      </c>
      <c r="V23" s="83" t="str">
        <f t="shared" si="3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Kalender!CD31</f>
        <v>45432</v>
      </c>
      <c r="AI23" s="62">
        <f>IF(Kalender!W31&lt;&gt;"","x",0)</f>
        <v>0</v>
      </c>
      <c r="AJ23" s="62">
        <f>IF(Kalender!X31&lt;&gt;"","x",0)</f>
        <v>0</v>
      </c>
      <c r="AK23" s="62">
        <f>Kalender!Y31</f>
        <v>0</v>
      </c>
      <c r="AL23" s="30">
        <f>IF(E23="1",0,IF(WEEKDAY(AH23)=2,Kalender!$T$4,IF(WEEKDAY(AH23)=3,Kalender!$T$5,IF(WEEKDAY(AH23)=4,Kalender!$T$6,IF(WEEKDAY(AH23)=5,Kalender!$T$7,IF(WEEKDAY(AH23)=6,Kalender!$T$8,0))))))</f>
        <v>30</v>
      </c>
      <c r="AM23" s="30">
        <f t="shared" si="7"/>
        <v>480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480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4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Tisdag</v>
      </c>
      <c r="D24" s="71" t="str">
        <f t="shared" si="1"/>
        <v/>
      </c>
      <c r="E24" s="219" t="str">
        <f t="shared" si="5"/>
        <v/>
      </c>
      <c r="F24" s="98"/>
      <c r="G24" s="67"/>
      <c r="H24" s="137"/>
      <c r="I24" s="132"/>
      <c r="J24" s="162" t="str">
        <f t="shared" si="6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2"/>
        <v/>
      </c>
      <c r="V24" s="83" t="str">
        <f t="shared" si="3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Kalender!CD32</f>
        <v>45433</v>
      </c>
      <c r="AI24" s="62">
        <f>IF(Kalender!W32&lt;&gt;"","x",0)</f>
        <v>0</v>
      </c>
      <c r="AJ24" s="62">
        <f>IF(Kalender!X32&lt;&gt;"","x",0)</f>
        <v>0</v>
      </c>
      <c r="AK24" s="62">
        <f>Kalender!Y32</f>
        <v>0</v>
      </c>
      <c r="AL24" s="30">
        <f>IF(E24="1",0,IF(WEEKDAY(AH24)=2,Kalender!$T$4,IF(WEEKDAY(AH24)=3,Kalender!$T$5,IF(WEEKDAY(AH24)=4,Kalender!$T$6,IF(WEEKDAY(AH24)=5,Kalender!$T$7,IF(WEEKDAY(AH24)=6,Kalender!$T$8,0))))))</f>
        <v>30</v>
      </c>
      <c r="AM24" s="30">
        <f t="shared" si="7"/>
        <v>480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480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4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Onsdag</v>
      </c>
      <c r="D25" s="92" t="str">
        <f t="shared" si="1"/>
        <v/>
      </c>
      <c r="E25" s="219" t="str">
        <f t="shared" si="5"/>
        <v/>
      </c>
      <c r="F25" s="97"/>
      <c r="G25" s="93"/>
      <c r="H25" s="136"/>
      <c r="I25" s="131"/>
      <c r="J25" s="162" t="str">
        <f t="shared" si="6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2"/>
        <v/>
      </c>
      <c r="V25" s="83" t="str">
        <f t="shared" si="3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Kalender!CD33</f>
        <v>45434</v>
      </c>
      <c r="AI25" s="62">
        <f>IF(Kalender!W33&lt;&gt;"","x",0)</f>
        <v>0</v>
      </c>
      <c r="AJ25" s="62">
        <f>IF(Kalender!X33&lt;&gt;"","x",0)</f>
        <v>0</v>
      </c>
      <c r="AK25" s="62">
        <f>Kalender!Y33</f>
        <v>0</v>
      </c>
      <c r="AL25" s="30">
        <f>IF(E25="1",0,IF(WEEKDAY(AH25)=2,Kalender!$T$4,IF(WEEKDAY(AH25)=3,Kalender!$T$5,IF(WEEKDAY(AH25)=4,Kalender!$T$6,IF(WEEKDAY(AH25)=5,Kalender!$T$7,IF(WEEKDAY(AH25)=6,Kalender!$T$8,0))))))</f>
        <v>30</v>
      </c>
      <c r="AM25" s="30">
        <f t="shared" si="7"/>
        <v>480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480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4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Torsdag</v>
      </c>
      <c r="D26" s="71" t="str">
        <f t="shared" si="1"/>
        <v/>
      </c>
      <c r="E26" s="219" t="str">
        <f t="shared" si="5"/>
        <v/>
      </c>
      <c r="F26" s="98"/>
      <c r="G26" s="67"/>
      <c r="H26" s="137"/>
      <c r="I26" s="132"/>
      <c r="J26" s="162" t="str">
        <f t="shared" si="6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2"/>
        <v/>
      </c>
      <c r="V26" s="83" t="str">
        <f t="shared" si="3"/>
        <v/>
      </c>
      <c r="W26" s="11"/>
      <c r="X26" s="11"/>
      <c r="Y26" s="11"/>
      <c r="Z26" s="94"/>
      <c r="AB26" s="222"/>
      <c r="AC26" s="66" t="s">
        <v>77</v>
      </c>
      <c r="AE26" s="223"/>
      <c r="AH26" s="15">
        <f>Kalender!CD34</f>
        <v>45435</v>
      </c>
      <c r="AI26" s="62">
        <f>IF(Kalender!W34&lt;&gt;"","x",0)</f>
        <v>0</v>
      </c>
      <c r="AJ26" s="62">
        <f>IF(Kalender!X34&lt;&gt;"","x",0)</f>
        <v>0</v>
      </c>
      <c r="AK26" s="62">
        <f>Kalender!Y34</f>
        <v>0</v>
      </c>
      <c r="AL26" s="30">
        <f>IF(E26="1",0,IF(WEEKDAY(AH26)=2,Kalender!$T$4,IF(WEEKDAY(AH26)=3,Kalender!$T$5,IF(WEEKDAY(AH26)=4,Kalender!$T$6,IF(WEEKDAY(AH26)=5,Kalender!$T$7,IF(WEEKDAY(AH26)=6,Kalender!$T$8,0))))))</f>
        <v>30</v>
      </c>
      <c r="AM26" s="30">
        <f t="shared" si="7"/>
        <v>480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480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4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Fredag</v>
      </c>
      <c r="D27" s="92" t="str">
        <f t="shared" si="1"/>
        <v/>
      </c>
      <c r="E27" s="219" t="str">
        <f t="shared" si="5"/>
        <v/>
      </c>
      <c r="F27" s="97"/>
      <c r="G27" s="93"/>
      <c r="H27" s="136"/>
      <c r="I27" s="131"/>
      <c r="J27" s="162" t="str">
        <f t="shared" si="6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2"/>
        <v/>
      </c>
      <c r="V27" s="83" t="str">
        <f t="shared" si="3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Kalender!CD35</f>
        <v>45436</v>
      </c>
      <c r="AI27" s="62">
        <f>IF(Kalender!W35&lt;&gt;"","x",0)</f>
        <v>0</v>
      </c>
      <c r="AJ27" s="62">
        <f>IF(Kalender!X35&lt;&gt;"","x",0)</f>
        <v>0</v>
      </c>
      <c r="AK27" s="62">
        <f>Kalender!Y35</f>
        <v>0</v>
      </c>
      <c r="AL27" s="30">
        <f>IF(E27="1",0,IF(WEEKDAY(AH27)=2,Kalender!$T$4,IF(WEEKDAY(AH27)=3,Kalender!$T$5,IF(WEEKDAY(AH27)=4,Kalender!$T$6,IF(WEEKDAY(AH27)=5,Kalender!$T$7,IF(WEEKDAY(AH27)=6,Kalender!$T$8,0))))))</f>
        <v>30</v>
      </c>
      <c r="AM27" s="30">
        <f t="shared" si="7"/>
        <v>480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480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4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Lördag</v>
      </c>
      <c r="D28" s="71" t="str">
        <f t="shared" si="1"/>
        <v/>
      </c>
      <c r="E28" s="219" t="str">
        <f t="shared" si="5"/>
        <v>lö</v>
      </c>
      <c r="F28" s="98"/>
      <c r="G28" s="67"/>
      <c r="H28" s="137"/>
      <c r="I28" s="132"/>
      <c r="J28" s="162" t="str">
        <f t="shared" si="6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2"/>
        <v/>
      </c>
      <c r="V28" s="83" t="str">
        <f t="shared" si="3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Kalender!CD36</f>
        <v>45437</v>
      </c>
      <c r="AI28" s="62">
        <f>IF(Kalender!W36&lt;&gt;"","x",0)</f>
        <v>0</v>
      </c>
      <c r="AJ28" s="62">
        <f>IF(Kalender!X36&lt;&gt;"","x",0)</f>
        <v>0</v>
      </c>
      <c r="AK28" s="62">
        <f>Kalender!Y36</f>
        <v>0</v>
      </c>
      <c r="AL28" s="30">
        <f>IF(E28="1",0,IF(WEEKDAY(AH28)=2,Kalender!$T$4,IF(WEEKDAY(AH28)=3,Kalender!$T$5,IF(WEEKDAY(AH28)=4,Kalender!$T$6,IF(WEEKDAY(AH28)=5,Kalender!$T$7,IF(WEEKDAY(AH28)=6,Kalender!$T$8,0))))))</f>
        <v>0</v>
      </c>
      <c r="AM28" s="30">
        <f t="shared" si="7"/>
        <v>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4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Söndag</v>
      </c>
      <c r="D29" s="92" t="str">
        <f t="shared" si="1"/>
        <v>n</v>
      </c>
      <c r="E29" s="219" t="str">
        <f t="shared" si="5"/>
        <v>sö</v>
      </c>
      <c r="F29" s="97"/>
      <c r="G29" s="93"/>
      <c r="H29" s="136"/>
      <c r="I29" s="131"/>
      <c r="J29" s="162" t="str">
        <f t="shared" si="6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2"/>
        <v/>
      </c>
      <c r="V29" s="83" t="str">
        <f t="shared" si="3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Kalender!CD37</f>
        <v>45438</v>
      </c>
      <c r="AI29" s="62">
        <f>IF(Kalender!W37&lt;&gt;"","x",0)</f>
        <v>0</v>
      </c>
      <c r="AJ29" s="62">
        <f>IF(Kalender!X37&lt;&gt;"","x",0)</f>
        <v>0</v>
      </c>
      <c r="AK29" s="62">
        <f>Kalender!Y37</f>
        <v>0</v>
      </c>
      <c r="AL29" s="30">
        <f>IF(E29="1",0,IF(WEEKDAY(AH29)=2,Kalender!$T$4,IF(WEEKDAY(AH29)=3,Kalender!$T$5,IF(WEEKDAY(AH29)=4,Kalender!$T$6,IF(WEEKDAY(AH29)=5,Kalender!$T$7,IF(WEEKDAY(AH29)=6,Kalender!$T$8,0))))))</f>
        <v>0</v>
      </c>
      <c r="AM29" s="30">
        <f t="shared" si="7"/>
        <v>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4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Måndag</v>
      </c>
      <c r="D30" s="71" t="str">
        <f t="shared" si="1"/>
        <v/>
      </c>
      <c r="E30" s="219" t="str">
        <f t="shared" si="5"/>
        <v/>
      </c>
      <c r="F30" s="98"/>
      <c r="G30" s="67"/>
      <c r="H30" s="137"/>
      <c r="I30" s="132"/>
      <c r="J30" s="162" t="str">
        <f t="shared" si="6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2"/>
        <v/>
      </c>
      <c r="V30" s="83" t="str">
        <f t="shared" si="3"/>
        <v/>
      </c>
      <c r="W30" s="11"/>
      <c r="X30" s="11"/>
      <c r="Y30" s="11"/>
      <c r="Z30" s="73"/>
      <c r="AH30" s="15">
        <f>Kalender!CD38</f>
        <v>45439</v>
      </c>
      <c r="AI30" s="62">
        <f>IF(Kalender!W38&lt;&gt;"","x",0)</f>
        <v>0</v>
      </c>
      <c r="AJ30" s="62">
        <f>IF(Kalender!X38&lt;&gt;"","x",0)</f>
        <v>0</v>
      </c>
      <c r="AK30" s="62">
        <f>Kalender!Y38</f>
        <v>0</v>
      </c>
      <c r="AL30" s="30">
        <f>IF(E30="1",0,IF(WEEKDAY(AH30)=2,Kalender!$T$4,IF(WEEKDAY(AH30)=3,Kalender!$T$5,IF(WEEKDAY(AH30)=4,Kalender!$T$6,IF(WEEKDAY(AH30)=5,Kalender!$T$7,IF(WEEKDAY(AH30)=6,Kalender!$T$8,0))))))</f>
        <v>30</v>
      </c>
      <c r="AM30" s="30">
        <f t="shared" si="7"/>
        <v>480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480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4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Tisdag</v>
      </c>
      <c r="D31" s="92" t="str">
        <f t="shared" si="1"/>
        <v/>
      </c>
      <c r="E31" s="219" t="str">
        <f t="shared" si="5"/>
        <v/>
      </c>
      <c r="F31" s="97"/>
      <c r="G31" s="93"/>
      <c r="H31" s="136"/>
      <c r="I31" s="131"/>
      <c r="J31" s="162" t="str">
        <f t="shared" si="6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2"/>
        <v/>
      </c>
      <c r="V31" s="83" t="str">
        <f t="shared" si="3"/>
        <v/>
      </c>
      <c r="W31" s="11"/>
      <c r="X31" s="11"/>
      <c r="Y31" s="11"/>
      <c r="Z31" s="94"/>
      <c r="AB31" s="263" t="s">
        <v>133</v>
      </c>
      <c r="AC31" s="264"/>
      <c r="AD31" s="264"/>
      <c r="AE31" s="264"/>
      <c r="AH31" s="15">
        <f>Kalender!CD39</f>
        <v>45440</v>
      </c>
      <c r="AI31" s="62">
        <f>IF(Kalender!W39&lt;&gt;"","x",0)</f>
        <v>0</v>
      </c>
      <c r="AJ31" s="62">
        <f>IF(Kalender!X39&lt;&gt;"","x",0)</f>
        <v>0</v>
      </c>
      <c r="AK31" s="62">
        <f>Kalender!Y39</f>
        <v>0</v>
      </c>
      <c r="AL31" s="30">
        <f>IF(E31="1",0,IF(WEEKDAY(AH31)=2,Kalender!$T$4,IF(WEEKDAY(AH31)=3,Kalender!$T$5,IF(WEEKDAY(AH31)=4,Kalender!$T$6,IF(WEEKDAY(AH31)=5,Kalender!$T$7,IF(WEEKDAY(AH31)=6,Kalender!$T$8,0))))))</f>
        <v>30</v>
      </c>
      <c r="AM31" s="30">
        <f t="shared" si="7"/>
        <v>480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480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4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Onsdag</v>
      </c>
      <c r="D32" s="71" t="str">
        <f t="shared" si="1"/>
        <v/>
      </c>
      <c r="E32" s="219" t="str">
        <f t="shared" si="5"/>
        <v/>
      </c>
      <c r="F32" s="98"/>
      <c r="G32" s="67"/>
      <c r="H32" s="137"/>
      <c r="I32" s="132"/>
      <c r="J32" s="162" t="str">
        <f t="shared" si="6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2"/>
        <v/>
      </c>
      <c r="V32" s="83" t="str">
        <f t="shared" si="3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Kalender!CD40</f>
        <v>45441</v>
      </c>
      <c r="AI32" s="62">
        <f>IF(Kalender!W40&lt;&gt;"","x",0)</f>
        <v>0</v>
      </c>
      <c r="AJ32" s="62">
        <f>IF(Kalender!X40&lt;&gt;"","x",0)</f>
        <v>0</v>
      </c>
      <c r="AK32" s="62">
        <f>Kalender!Y40</f>
        <v>0</v>
      </c>
      <c r="AL32" s="30">
        <f>IF(E32="1",0,IF(WEEKDAY(AH32)=2,Kalender!$T$4,IF(WEEKDAY(AH32)=3,Kalender!$T$5,IF(WEEKDAY(AH32)=4,Kalender!$T$6,IF(WEEKDAY(AH32)=5,Kalender!$T$7,IF(WEEKDAY(AH32)=6,Kalender!$T$8,0))))))</f>
        <v>30</v>
      </c>
      <c r="AM32" s="30">
        <f t="shared" si="7"/>
        <v>480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480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4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x14ac:dyDescent="0.2">
      <c r="B33" s="90">
        <v>30</v>
      </c>
      <c r="C33" s="91" t="str">
        <f t="shared" si="0"/>
        <v>Torsdag</v>
      </c>
      <c r="D33" s="92" t="str">
        <f t="shared" si="1"/>
        <v/>
      </c>
      <c r="E33" s="219" t="str">
        <f t="shared" si="5"/>
        <v/>
      </c>
      <c r="F33" s="97"/>
      <c r="G33" s="93"/>
      <c r="H33" s="136"/>
      <c r="I33" s="131"/>
      <c r="J33" s="162" t="str">
        <f t="shared" si="6"/>
        <v/>
      </c>
      <c r="K33" s="166"/>
      <c r="L33" s="167"/>
      <c r="M33" s="100" t="str">
        <f t="shared" si="36"/>
        <v/>
      </c>
      <c r="N33" s="83" t="str">
        <f t="shared" si="37"/>
        <v/>
      </c>
      <c r="O33" s="176"/>
      <c r="P33" s="108"/>
      <c r="Q33" s="184"/>
      <c r="R33" s="188"/>
      <c r="S33" s="189"/>
      <c r="T33" s="190"/>
      <c r="U33" s="100" t="str">
        <f t="shared" si="2"/>
        <v/>
      </c>
      <c r="V33" s="83" t="str">
        <f t="shared" si="3"/>
        <v/>
      </c>
      <c r="W33" s="11"/>
      <c r="X33" s="11"/>
      <c r="Y33" s="11"/>
      <c r="Z33" s="94"/>
      <c r="AH33" s="15">
        <f>Kalender!CD41</f>
        <v>45442</v>
      </c>
      <c r="AI33" s="62">
        <f>IF(Kalender!W41&lt;&gt;"","x",0)</f>
        <v>0</v>
      </c>
      <c r="AJ33" s="62">
        <f>IF(Kalender!X41&lt;&gt;"","x",0)</f>
        <v>0</v>
      </c>
      <c r="AK33" s="62">
        <f>Kalender!Y41</f>
        <v>0</v>
      </c>
      <c r="AL33" s="30">
        <f>IF(E33="1",0,IF(WEEKDAY(AH33)=2,Kalender!$T$4,IF(WEEKDAY(AH33)=3,Kalender!$T$5,IF(WEEKDAY(AH33)=4,Kalender!$T$6,IF(WEEKDAY(AH33)=5,Kalender!$T$7,IF(WEEKDAY(AH33)=6,Kalender!$T$8,0))))))</f>
        <v>30</v>
      </c>
      <c r="AM33" s="30">
        <f t="shared" si="7"/>
        <v>480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480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4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thickBot="1" x14ac:dyDescent="0.25">
      <c r="B34" s="74">
        <v>31</v>
      </c>
      <c r="C34" s="75" t="str">
        <f t="shared" si="0"/>
        <v>Fredag</v>
      </c>
      <c r="D34" s="76" t="str">
        <f t="shared" si="1"/>
        <v/>
      </c>
      <c r="E34" s="220" t="str">
        <f t="shared" si="5"/>
        <v/>
      </c>
      <c r="F34" s="99"/>
      <c r="G34" s="77"/>
      <c r="H34" s="138"/>
      <c r="I34" s="133"/>
      <c r="J34" s="209" t="str">
        <f t="shared" si="6"/>
        <v/>
      </c>
      <c r="K34" s="169"/>
      <c r="L34" s="169"/>
      <c r="M34" s="113" t="str">
        <f t="shared" si="36"/>
        <v/>
      </c>
      <c r="N34" s="112" t="str">
        <f t="shared" si="37"/>
        <v/>
      </c>
      <c r="O34" s="178"/>
      <c r="P34" s="111"/>
      <c r="Q34" s="185"/>
      <c r="R34" s="191"/>
      <c r="S34" s="192"/>
      <c r="T34" s="193"/>
      <c r="U34" s="126" t="str">
        <f t="shared" si="2"/>
        <v/>
      </c>
      <c r="V34" s="127" t="str">
        <f t="shared" si="3"/>
        <v/>
      </c>
      <c r="W34" s="102"/>
      <c r="X34" s="102"/>
      <c r="Y34" s="102"/>
      <c r="Z34" s="78"/>
      <c r="AH34" s="15">
        <f>Kalender!CD42</f>
        <v>45443</v>
      </c>
      <c r="AI34" s="62">
        <f>IF(Kalender!W42&lt;&gt;"","x",0)</f>
        <v>0</v>
      </c>
      <c r="AJ34" s="62">
        <f>IF(Kalender!X42&lt;&gt;"","x",0)</f>
        <v>0</v>
      </c>
      <c r="AK34" s="62">
        <f>Kalender!Y42</f>
        <v>0</v>
      </c>
      <c r="AL34" s="30">
        <f>IF(E34="1",0,IF(WEEKDAY(AH34)=2,Kalender!$T$4,IF(WEEKDAY(AH34)=3,Kalender!$T$5,IF(WEEKDAY(AH34)=4,Kalender!$T$6,IF(WEEKDAY(AH34)=5,Kalender!$T$7,IF(WEEKDAY(AH34)=6,Kalender!$T$8,0))))))</f>
        <v>30</v>
      </c>
      <c r="AM34" s="30">
        <f t="shared" si="7"/>
        <v>480</v>
      </c>
      <c r="AN34" s="30">
        <f>IF(E34="1",0,IF(E34="k",-AK34*60*Kalender!$AS$6,0))</f>
        <v>0</v>
      </c>
      <c r="AO34" s="30">
        <f>IF(WEEKDAY(AH34)=2,Kalender!$AB$4*60+Kalender!$AD$4,IF(WEEKDAY(AH34)=3,Kalender!$AB$5*60+Kalender!$AD$5,IF(WEEKDAY(AH34)=4,Kalender!$AB$6*60+Kalender!$AD$6,IF(WEEKDAY(AH34)=5,Kalender!$AB$7*60+Kalender!$AD$7,IF(WEEKDAY(AH34)=6,Kalender!$AB$8*60+Kalender!$AD$8,0)))))</f>
        <v>480</v>
      </c>
      <c r="AP34" s="62" t="str">
        <f>IF(F34="","",IF(WEEKDAY(AH34)=2,Kalender!BK4-(F34*60+G34),IF(WEEKDAY(AH34)=3,Kalender!BK5-(F34*60+G34),IF(WEEKDAY(AH34)=4,Kalender!BK6-(F34*60+G34),IF(WEEKDAY(AH34)=5,Kalender!BK7-(F34*60+G34),IF(WEEKDAY(AH34)=6,Kalender!BK8-(F34*60+G34),""))))))</f>
        <v/>
      </c>
      <c r="AQ34" s="62" t="str">
        <f>IF(H34="","",IF(WEEKDAY(AH34)=2,(H34*60+I34)-Kalender!BM4,IF(WEEKDAY(AH34)=3,(H34*60+I34)-Kalender!BM5,IF(WEEKDAY(AH34)=4,(H34*60+I34)-Kalender!BM6,IF(WEEKDAY(AH34)=5,(H34*60+I34)-Kalender!BM7,IF(WEEKDAY(AH34)=6,(H34*60+I34)-Kalender!BM8,""))))))</f>
        <v/>
      </c>
      <c r="AR34" t="str">
        <f t="shared" si="8"/>
        <v/>
      </c>
      <c r="AS34" t="str">
        <f t="shared" si="4"/>
        <v/>
      </c>
      <c r="AT34">
        <f t="shared" si="9"/>
        <v>0</v>
      </c>
      <c r="AU34">
        <f t="shared" si="10"/>
        <v>0</v>
      </c>
      <c r="AV34">
        <f t="shared" si="11"/>
        <v>0</v>
      </c>
      <c r="AW34">
        <f t="shared" si="12"/>
        <v>0</v>
      </c>
      <c r="AX34">
        <f t="shared" si="13"/>
        <v>0</v>
      </c>
      <c r="AY34">
        <f t="shared" si="14"/>
        <v>0</v>
      </c>
      <c r="AZ34">
        <f t="shared" si="15"/>
        <v>0</v>
      </c>
      <c r="BA34" t="str">
        <f t="shared" si="16"/>
        <v/>
      </c>
      <c r="BB34" s="12">
        <f t="shared" si="17"/>
        <v>0</v>
      </c>
      <c r="BC34" s="12">
        <f t="shared" si="18"/>
        <v>0</v>
      </c>
      <c r="BD34" s="12">
        <f t="shared" si="19"/>
        <v>0</v>
      </c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SUM(AM4:AM34)</f>
        <v>9600</v>
      </c>
      <c r="AT35">
        <f>SUM(AT4:AT34)</f>
        <v>0</v>
      </c>
      <c r="AV35">
        <f t="shared" ref="AV35:BE35" si="38">SUM(AV4:AV34)</f>
        <v>0</v>
      </c>
      <c r="AW35">
        <f t="shared" si="38"/>
        <v>0</v>
      </c>
      <c r="AX35">
        <f t="shared" si="38"/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SUM(Jan:Maj!AZ35)</f>
        <v>0</v>
      </c>
      <c r="AW37">
        <f>BD35</f>
        <v>0</v>
      </c>
    </row>
    <row r="39" spans="2:73" x14ac:dyDescent="0.2">
      <c r="AH39">
        <f>SUM(Jan:Maj!AW35)</f>
        <v>0</v>
      </c>
    </row>
    <row r="41" spans="2:73" x14ac:dyDescent="0.2">
      <c r="AH41">
        <f>SUM(Jan:Maj!AW37)</f>
        <v>0</v>
      </c>
    </row>
  </sheetData>
  <sheetProtection algorithmName="SHA-512" hashValue="kiQGQRmvF1GRpKD5KwWTPzrnDMMxkfZSTOm6sIruQzOT7pmh4oR6qwRFnVjTWFAmZ6C/P5tu9nbW87RPgQrDgA==" saltValue="jWSki5dbexNmixTNPTJFXQ==" spinCount="100000" sheet="1" selectLockedCells="1"/>
  <mergeCells count="14">
    <mergeCell ref="AB22:AE22"/>
    <mergeCell ref="AB31:AE31"/>
    <mergeCell ref="T1:Y1"/>
    <mergeCell ref="Q2:R2"/>
    <mergeCell ref="S2:T2"/>
    <mergeCell ref="U2:V2"/>
    <mergeCell ref="W2:Y2"/>
    <mergeCell ref="M1:S1"/>
    <mergeCell ref="AB3:AE3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U41"/>
  <sheetViews>
    <sheetView showRowColHeaders="0" workbookViewId="0">
      <selection activeCell="F4" sqref="F4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5" width="4.42578125" style="4" customWidth="1"/>
    <col min="16" max="16" width="4.5703125" style="4" customWidth="1"/>
    <col min="17" max="20" width="3.5703125" style="4" customWidth="1"/>
    <col min="21" max="22" width="4.42578125" style="4" customWidth="1"/>
    <col min="23" max="25" width="2.5703125" style="4" customWidth="1"/>
    <col min="26" max="26" width="12.42578125" style="4" customWidth="1"/>
    <col min="27" max="27" width="1.85546875" style="4" customWidth="1"/>
    <col min="28" max="28" width="1.42578125" style="4" customWidth="1"/>
    <col min="29" max="30" width="4.5703125" style="4" customWidth="1"/>
    <col min="31" max="32" width="8.5703125" style="4" customWidth="1"/>
    <col min="33" max="33" width="9.42578125" hidden="1" customWidth="1"/>
    <col min="34" max="34" width="7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45444</v>
      </c>
      <c r="U1" s="235"/>
      <c r="V1" s="235"/>
      <c r="W1" s="235"/>
      <c r="X1" s="235"/>
      <c r="Y1" s="235"/>
      <c r="Z1" s="65">
        <f>AH4</f>
        <v>45444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45444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3" si="0">IF(WEEKDAY(AH4)=2,"Måndag",IF(WEEKDAY(AH4)=3,"Tisdag",IF(WEEKDAY(AH4)=4,"Onsdag",IF(WEEKDAY(AH4)=5,"Torsdag",IF(WEEKDAY(AH4)=6,"Fredag",IF(WEEKDAY(AH4)=7,"Lördag","Söndag"))))))</f>
        <v>Lördag</v>
      </c>
      <c r="D4" s="87" t="str">
        <f t="shared" ref="D4:D33" si="1">IF(C4="söndag","n",IF(AI4&lt;&gt;0,"n",""))</f>
        <v/>
      </c>
      <c r="E4" s="218" t="str">
        <f>IF(WEEKDAY(AH4)=1,"sö",IF(WEEKDAY(AH4)=7,"lö",IF(AI4&lt;&gt;0,"1",IF(AJ4&lt;&gt;0,"1",IF(AK4&lt;&gt;0,"k","")))))</f>
        <v>lö</v>
      </c>
      <c r="F4" s="95"/>
      <c r="G4" s="88"/>
      <c r="H4" s="134"/>
      <c r="I4" s="129"/>
      <c r="J4" s="162" t="str">
        <f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3" si="2">IF(H4="",IF(BC4=0,"",TRUNC(AZ4/60)),TRUNC(AZ4/60))</f>
        <v/>
      </c>
      <c r="V4" s="145" t="str">
        <f t="shared" ref="V4:V33" si="3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Kalender!CI12</f>
        <v>45444</v>
      </c>
      <c r="AI4" s="62">
        <f>IF(Kalender!AB12&lt;&gt;"","x",0)</f>
        <v>0</v>
      </c>
      <c r="AJ4" s="62">
        <f>IF(Kalender!AC12&lt;&gt;"","x",0)</f>
        <v>0</v>
      </c>
      <c r="AK4" s="62">
        <f>Kalender!AD12</f>
        <v>0</v>
      </c>
      <c r="AL4" s="30">
        <f>IF(E4="1",0,IF(WEEKDAY(AH4)=2,Kalender!$T$4,IF(WEEKDAY(AH4)=3,Kalender!$T$5,IF(WEEKDAY(AH4)=4,Kalender!$T$6,IF(WEEKDAY(AH4)=5,Kalender!$T$7,IF(WEEKDAY(AH4)=6,Kalender!$T$8,0))))))</f>
        <v>0</v>
      </c>
      <c r="AM4" s="30">
        <f>IF(E4="1",0,AN4+AO4)</f>
        <v>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3" si="4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Söndag</v>
      </c>
      <c r="D5" s="81" t="str">
        <f t="shared" si="1"/>
        <v>n</v>
      </c>
      <c r="E5" s="219" t="str">
        <f t="shared" ref="E5:E33" si="5">IF(WEEKDAY(AH5)=1,"sö",IF(WEEKDAY(AH5)=7,"lö",IF(AI5&lt;&gt;0,"1",IF(AJ5&lt;&gt;0,"1",IF(AK5&lt;&gt;0,"k","")))))</f>
        <v>sö</v>
      </c>
      <c r="F5" s="96"/>
      <c r="G5" s="82"/>
      <c r="H5" s="135"/>
      <c r="I5" s="130"/>
      <c r="J5" s="162" t="str">
        <f t="shared" ref="J5:J33" si="6">IF(H5="","",AL5)</f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2"/>
        <v/>
      </c>
      <c r="V5" s="83" t="str">
        <f t="shared" si="3"/>
        <v/>
      </c>
      <c r="W5" s="11"/>
      <c r="X5" s="11"/>
      <c r="Y5" s="11"/>
      <c r="Z5" s="84"/>
      <c r="AB5" s="222"/>
      <c r="AC5" s="114">
        <f>TRUNC(AM35/60)</f>
        <v>136</v>
      </c>
      <c r="AD5" s="115">
        <f>IF(AC5=0,AM35-60*AC5,ABS(AM35-AC5*60))</f>
        <v>0</v>
      </c>
      <c r="AE5" s="223"/>
      <c r="AG5" s="12"/>
      <c r="AH5" s="15">
        <f>Kalender!CI13</f>
        <v>45445</v>
      </c>
      <c r="AI5" s="62">
        <f>IF(Kalender!AB13&lt;&gt;"","x",0)</f>
        <v>0</v>
      </c>
      <c r="AJ5" s="62">
        <f>IF(Kalender!AC13&lt;&gt;"","x",0)</f>
        <v>0</v>
      </c>
      <c r="AK5" s="62">
        <f>Kalender!AD13</f>
        <v>0</v>
      </c>
      <c r="AL5" s="30">
        <f>IF(E5="1",0,IF(WEEKDAY(AH5)=2,Kalender!$T$4,IF(WEEKDAY(AH5)=3,Kalender!$T$5,IF(WEEKDAY(AH5)=4,Kalender!$T$6,IF(WEEKDAY(AH5)=5,Kalender!$T$7,IF(WEEKDAY(AH5)=6,Kalender!$T$8,0))))))</f>
        <v>0</v>
      </c>
      <c r="AM5" s="30">
        <f t="shared" ref="AM5:AM33" si="7">IF(E5="1",0,AN5+AO5)</f>
        <v>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3" si="8">IF(AQ5="","",IF(AK5=0,"",((H5*60+I5)-(F5*60+G5))-AM5-J5))</f>
        <v/>
      </c>
      <c r="AS5" t="str">
        <f t="shared" si="4"/>
        <v/>
      </c>
      <c r="AT5">
        <f t="shared" ref="AT5:AT33" si="9">IF(K5+L5=0,0,K5*60+L5)</f>
        <v>0</v>
      </c>
      <c r="AU5">
        <f t="shared" ref="AU5:AU34" si="10">IF(H5=0,IF(AT5=0,0,AT5-AM5),0)</f>
        <v>0</v>
      </c>
      <c r="AV5">
        <f t="shared" ref="AV5:AV33" si="11">IF(BB5=1,0,IF(BC5=1,-AM5,IF(H5="",AU5,IF(AS5&lt;&gt;"",AS5+AT5,IF(AR5&lt;&gt;"",AR5+AT5,AP5+AQ5-(J5-AL5)+AT5)))))</f>
        <v>0</v>
      </c>
      <c r="AW5">
        <f t="shared" ref="AW5:AW33" si="12">O5*60+P5</f>
        <v>0</v>
      </c>
      <c r="AX5">
        <f t="shared" ref="AX5:AX33" si="13">Q5*60+R5</f>
        <v>0</v>
      </c>
      <c r="AY5">
        <f t="shared" ref="AY5:AY33" si="14">S5*60+T5</f>
        <v>0</v>
      </c>
      <c r="AZ5">
        <f t="shared" ref="AZ5:AZ33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3" si="17">IF(W5&lt;&gt;"",1,0)</f>
        <v>0</v>
      </c>
      <c r="BC5" s="12">
        <f t="shared" ref="BC5:BC33" si="18">IF(X5&lt;&gt;"",1,0)</f>
        <v>0</v>
      </c>
      <c r="BD5" s="12">
        <f t="shared" ref="BD5:BD33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Måndag</v>
      </c>
      <c r="D6" s="92" t="str">
        <f t="shared" si="1"/>
        <v/>
      </c>
      <c r="E6" s="219" t="str">
        <f t="shared" si="5"/>
        <v/>
      </c>
      <c r="F6" s="97"/>
      <c r="G6" s="93"/>
      <c r="H6" s="136"/>
      <c r="I6" s="131"/>
      <c r="J6" s="162" t="str">
        <f t="shared" si="6"/>
        <v/>
      </c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2"/>
        <v/>
      </c>
      <c r="V6" s="83" t="str">
        <f t="shared" si="3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Kalender!CI14</f>
        <v>45446</v>
      </c>
      <c r="AI6" s="62">
        <f>IF(Kalender!AB14&lt;&gt;"","x",0)</f>
        <v>0</v>
      </c>
      <c r="AJ6" s="62">
        <f>IF(Kalender!AC14&lt;&gt;"","x",0)</f>
        <v>0</v>
      </c>
      <c r="AK6" s="62">
        <f>Kalender!AD14</f>
        <v>0</v>
      </c>
      <c r="AL6" s="30">
        <f>IF(E6="1",0,IF(WEEKDAY(AH6)=2,Kalender!$T$4,IF(WEEKDAY(AH6)=3,Kalender!$T$5,IF(WEEKDAY(AH6)=4,Kalender!$T$6,IF(WEEKDAY(AH6)=5,Kalender!$T$7,IF(WEEKDAY(AH6)=6,Kalender!$T$8,0))))))</f>
        <v>30</v>
      </c>
      <c r="AM6" s="30">
        <f t="shared" si="7"/>
        <v>480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480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4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Tisdag</v>
      </c>
      <c r="D7" s="92" t="str">
        <f t="shared" si="1"/>
        <v/>
      </c>
      <c r="E7" s="219" t="str">
        <f t="shared" si="5"/>
        <v/>
      </c>
      <c r="F7" s="97"/>
      <c r="G7" s="93"/>
      <c r="H7" s="136"/>
      <c r="I7" s="131"/>
      <c r="J7" s="162" t="str">
        <f t="shared" si="6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2"/>
        <v/>
      </c>
      <c r="V7" s="83" t="str">
        <f t="shared" si="3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Kalender!CI15</f>
        <v>45447</v>
      </c>
      <c r="AI7" s="62">
        <f>IF(Kalender!AB15&lt;&gt;"","x",0)</f>
        <v>0</v>
      </c>
      <c r="AJ7" s="62">
        <f>IF(Kalender!AC15&lt;&gt;"","x",0)</f>
        <v>0</v>
      </c>
      <c r="AK7" s="62">
        <f>Kalender!AD15</f>
        <v>0</v>
      </c>
      <c r="AL7" s="30">
        <f>IF(E7="1",0,IF(WEEKDAY(AH7)=2,Kalender!$T$4,IF(WEEKDAY(AH7)=3,Kalender!$T$5,IF(WEEKDAY(AH7)=4,Kalender!$T$6,IF(WEEKDAY(AH7)=5,Kalender!$T$7,IF(WEEKDAY(AH7)=6,Kalender!$T$8,0))))))</f>
        <v>30</v>
      </c>
      <c r="AM7" s="30">
        <f t="shared" si="7"/>
        <v>480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480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4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Onsdag</v>
      </c>
      <c r="D8" s="81" t="str">
        <f t="shared" si="1"/>
        <v/>
      </c>
      <c r="E8" s="219" t="str">
        <f t="shared" si="5"/>
        <v/>
      </c>
      <c r="F8" s="96"/>
      <c r="G8" s="82"/>
      <c r="H8" s="135"/>
      <c r="I8" s="130"/>
      <c r="J8" s="162" t="str">
        <f t="shared" si="6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2"/>
        <v/>
      </c>
      <c r="V8" s="83" t="str">
        <f t="shared" si="3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Kalender!CI16</f>
        <v>45448</v>
      </c>
      <c r="AI8" s="62">
        <f>IF(Kalender!AB16&lt;&gt;"","x",0)</f>
        <v>0</v>
      </c>
      <c r="AJ8" s="62">
        <f>IF(Kalender!AC16&lt;&gt;"","x",0)</f>
        <v>0</v>
      </c>
      <c r="AK8" s="62">
        <f>Kalender!AD16</f>
        <v>0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7"/>
        <v>480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4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Torsdag</v>
      </c>
      <c r="D9" s="92" t="str">
        <f t="shared" si="1"/>
        <v>n</v>
      </c>
      <c r="E9" s="219" t="str">
        <f t="shared" si="5"/>
        <v>1</v>
      </c>
      <c r="F9" s="97"/>
      <c r="G9" s="93"/>
      <c r="H9" s="136"/>
      <c r="I9" s="131"/>
      <c r="J9" s="162" t="str">
        <f t="shared" si="6"/>
        <v/>
      </c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2"/>
        <v/>
      </c>
      <c r="V9" s="83" t="str">
        <f t="shared" si="3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Kalender!CI17</f>
        <v>45449</v>
      </c>
      <c r="AI9" s="62" t="str">
        <f>IF(Kalender!AB17&lt;&gt;"","x",0)</f>
        <v>x</v>
      </c>
      <c r="AJ9" s="62">
        <f>IF(Kalender!AC17&lt;&gt;"","x",0)</f>
        <v>0</v>
      </c>
      <c r="AK9" s="62">
        <f>Kalender!AD17</f>
        <v>0</v>
      </c>
      <c r="AL9" s="30">
        <f>IF(E9="1",0,IF(WEEKDAY(AH9)=2,Kalender!$T$4,IF(WEEKDAY(AH9)=3,Kalender!$T$5,IF(WEEKDAY(AH9)=4,Kalender!$T$6,IF(WEEKDAY(AH9)=5,Kalender!$T$7,IF(WEEKDAY(AH9)=6,Kalender!$T$8,0))))))</f>
        <v>0</v>
      </c>
      <c r="AM9" s="30">
        <f t="shared" si="7"/>
        <v>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480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4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Fredag</v>
      </c>
      <c r="D10" s="92" t="str">
        <f t="shared" si="1"/>
        <v/>
      </c>
      <c r="E10" s="219" t="str">
        <f t="shared" si="5"/>
        <v>1</v>
      </c>
      <c r="F10" s="97"/>
      <c r="G10" s="93"/>
      <c r="H10" s="136"/>
      <c r="I10" s="131"/>
      <c r="J10" s="162" t="str">
        <f t="shared" si="6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2"/>
        <v/>
      </c>
      <c r="V10" s="83" t="str">
        <f t="shared" si="3"/>
        <v/>
      </c>
      <c r="W10" s="11"/>
      <c r="X10" s="11"/>
      <c r="Y10" s="11"/>
      <c r="Z10" s="94"/>
      <c r="AB10" s="222"/>
      <c r="AE10" s="223"/>
      <c r="AG10" s="12"/>
      <c r="AH10" s="15">
        <f>Kalender!CI18</f>
        <v>45450</v>
      </c>
      <c r="AI10" s="62">
        <f>IF(Kalender!AB18&lt;&gt;"","x",0)</f>
        <v>0</v>
      </c>
      <c r="AJ10" s="62" t="str">
        <f>IF(Kalender!AC18&lt;&gt;"","x",0)</f>
        <v>x</v>
      </c>
      <c r="AK10" s="62">
        <f>Kalender!AD18</f>
        <v>0</v>
      </c>
      <c r="AL10" s="30">
        <f>IF(E10="1",0,IF(WEEKDAY(AH10)=2,Kalender!$T$4,IF(WEEKDAY(AH10)=3,Kalender!$T$5,IF(WEEKDAY(AH10)=4,Kalender!$T$6,IF(WEEKDAY(AH10)=5,Kalender!$T$7,IF(WEEKDAY(AH10)=6,Kalender!$T$8,0))))))</f>
        <v>0</v>
      </c>
      <c r="AM10" s="30">
        <f t="shared" si="7"/>
        <v>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480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4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Lördag</v>
      </c>
      <c r="D11" s="92" t="str">
        <f t="shared" si="1"/>
        <v/>
      </c>
      <c r="E11" s="219" t="str">
        <f t="shared" si="5"/>
        <v>lö</v>
      </c>
      <c r="F11" s="97"/>
      <c r="G11" s="93"/>
      <c r="H11" s="136"/>
      <c r="I11" s="131"/>
      <c r="J11" s="162" t="str">
        <f t="shared" si="6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2"/>
        <v/>
      </c>
      <c r="V11" s="83" t="str">
        <f t="shared" si="3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Kalender!CI19</f>
        <v>45451</v>
      </c>
      <c r="AI11" s="62">
        <f>IF(Kalender!AB19&lt;&gt;"","x",0)</f>
        <v>0</v>
      </c>
      <c r="AJ11" s="62">
        <f>IF(Kalender!AC19&lt;&gt;"","x",0)</f>
        <v>0</v>
      </c>
      <c r="AK11" s="62">
        <f>Kalender!AD19</f>
        <v>0</v>
      </c>
      <c r="AL11" s="30">
        <f>IF(E11="1",0,IF(WEEKDAY(AH11)=2,Kalender!$T$4,IF(WEEKDAY(AH11)=3,Kalender!$T$5,IF(WEEKDAY(AH11)=4,Kalender!$T$6,IF(WEEKDAY(AH11)=5,Kalender!$T$7,IF(WEEKDAY(AH11)=6,Kalender!$T$8,0))))))</f>
        <v>0</v>
      </c>
      <c r="AM11" s="30">
        <f t="shared" si="7"/>
        <v>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4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Söndag</v>
      </c>
      <c r="D12" s="92" t="str">
        <f t="shared" si="1"/>
        <v>n</v>
      </c>
      <c r="E12" s="219" t="str">
        <f t="shared" si="5"/>
        <v>sö</v>
      </c>
      <c r="F12" s="97"/>
      <c r="G12" s="93"/>
      <c r="H12" s="136"/>
      <c r="I12" s="131"/>
      <c r="J12" s="162" t="str">
        <f t="shared" si="6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2"/>
        <v/>
      </c>
      <c r="V12" s="83" t="str">
        <f t="shared" si="3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Kalender!CI20</f>
        <v>45452</v>
      </c>
      <c r="AI12" s="62">
        <f>IF(Kalender!AB20&lt;&gt;"","x",0)</f>
        <v>0</v>
      </c>
      <c r="AJ12" s="62">
        <f>IF(Kalender!AC20&lt;&gt;"","x",0)</f>
        <v>0</v>
      </c>
      <c r="AK12" s="62">
        <f>Kalender!AD20</f>
        <v>0</v>
      </c>
      <c r="AL12" s="30">
        <f>IF(E12="1",0,IF(WEEKDAY(AH12)=2,Kalender!$T$4,IF(WEEKDAY(AH12)=3,Kalender!$T$5,IF(WEEKDAY(AH12)=4,Kalender!$T$6,IF(WEEKDAY(AH12)=5,Kalender!$T$7,IF(WEEKDAY(AH12)=6,Kalender!$T$8,0))))))</f>
        <v>0</v>
      </c>
      <c r="AM12" s="30">
        <f t="shared" si="7"/>
        <v>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4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Måndag</v>
      </c>
      <c r="D13" s="92" t="str">
        <f t="shared" si="1"/>
        <v/>
      </c>
      <c r="E13" s="219" t="str">
        <f t="shared" si="5"/>
        <v/>
      </c>
      <c r="F13" s="97"/>
      <c r="G13" s="93"/>
      <c r="H13" s="136"/>
      <c r="I13" s="131"/>
      <c r="J13" s="162" t="str">
        <f t="shared" si="6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2"/>
        <v/>
      </c>
      <c r="V13" s="83" t="str">
        <f t="shared" si="3"/>
        <v/>
      </c>
      <c r="W13" s="11"/>
      <c r="X13" s="11"/>
      <c r="Y13" s="11"/>
      <c r="Z13" s="94"/>
      <c r="AB13" s="222"/>
      <c r="AE13" s="223"/>
      <c r="AG13" s="12"/>
      <c r="AH13" s="15">
        <f>Kalender!CI21</f>
        <v>45453</v>
      </c>
      <c r="AI13" s="62">
        <f>IF(Kalender!AB21&lt;&gt;"","x",0)</f>
        <v>0</v>
      </c>
      <c r="AJ13" s="62">
        <f>IF(Kalender!AC21&lt;&gt;"","x",0)</f>
        <v>0</v>
      </c>
      <c r="AK13" s="62">
        <f>Kalender!AD21</f>
        <v>0</v>
      </c>
      <c r="AL13" s="30">
        <f>IF(E13="1",0,IF(WEEKDAY(AH13)=2,Kalender!$T$4,IF(WEEKDAY(AH13)=3,Kalender!$T$5,IF(WEEKDAY(AH13)=4,Kalender!$T$6,IF(WEEKDAY(AH13)=5,Kalender!$T$7,IF(WEEKDAY(AH13)=6,Kalender!$T$8,0))))))</f>
        <v>30</v>
      </c>
      <c r="AM13" s="30">
        <f t="shared" si="7"/>
        <v>480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480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4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Tisdag</v>
      </c>
      <c r="D14" s="92" t="str">
        <f t="shared" si="1"/>
        <v/>
      </c>
      <c r="E14" s="219" t="str">
        <f t="shared" si="5"/>
        <v/>
      </c>
      <c r="F14" s="97"/>
      <c r="G14" s="93"/>
      <c r="H14" s="136"/>
      <c r="I14" s="131"/>
      <c r="J14" s="162" t="str">
        <f t="shared" si="6"/>
        <v/>
      </c>
      <c r="K14" s="166"/>
      <c r="L14" s="167"/>
      <c r="M14" s="100" t="str">
        <f t="shared" si="36"/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 t="shared" si="2"/>
        <v/>
      </c>
      <c r="V14" s="83" t="str">
        <f t="shared" si="3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Kalender!CI22</f>
        <v>45454</v>
      </c>
      <c r="AI14" s="62">
        <f>IF(Kalender!AB22&lt;&gt;"","x",0)</f>
        <v>0</v>
      </c>
      <c r="AJ14" s="62">
        <f>IF(Kalender!AC22&lt;&gt;"","x",0)</f>
        <v>0</v>
      </c>
      <c r="AK14" s="62">
        <f>Kalender!AD22</f>
        <v>0</v>
      </c>
      <c r="AL14" s="30">
        <f>IF(E14="1",0,IF(WEEKDAY(AH14)=2,Kalender!$T$4,IF(WEEKDAY(AH14)=3,Kalender!$T$5,IF(WEEKDAY(AH14)=4,Kalender!$T$6,IF(WEEKDAY(AH14)=5,Kalender!$T$7,IF(WEEKDAY(AH14)=6,Kalender!$T$8,0))))))</f>
        <v>30</v>
      </c>
      <c r="AM14" s="30">
        <f t="shared" si="7"/>
        <v>480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480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4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Onsdag</v>
      </c>
      <c r="D15" s="92" t="str">
        <f t="shared" si="1"/>
        <v/>
      </c>
      <c r="E15" s="219" t="str">
        <f t="shared" si="5"/>
        <v/>
      </c>
      <c r="F15" s="97"/>
      <c r="G15" s="93"/>
      <c r="H15" s="136"/>
      <c r="I15" s="131"/>
      <c r="J15" s="162" t="str">
        <f t="shared" si="6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2"/>
        <v/>
      </c>
      <c r="V15" s="83" t="str">
        <f t="shared" si="3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Kalender!CI23</f>
        <v>45455</v>
      </c>
      <c r="AI15" s="62">
        <f>IF(Kalender!AB23&lt;&gt;"","x",0)</f>
        <v>0</v>
      </c>
      <c r="AJ15" s="62">
        <f>IF(Kalender!AC23&lt;&gt;"","x",0)</f>
        <v>0</v>
      </c>
      <c r="AK15" s="62">
        <f>Kalender!AD23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7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4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Torsdag</v>
      </c>
      <c r="D16" s="92" t="str">
        <f t="shared" si="1"/>
        <v/>
      </c>
      <c r="E16" s="219" t="str">
        <f t="shared" si="5"/>
        <v/>
      </c>
      <c r="F16" s="97"/>
      <c r="G16" s="93"/>
      <c r="H16" s="136"/>
      <c r="I16" s="131"/>
      <c r="J16" s="162" t="str">
        <f t="shared" si="6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2"/>
        <v/>
      </c>
      <c r="V16" s="83" t="str">
        <f t="shared" si="3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Kalender!CI24</f>
        <v>45456</v>
      </c>
      <c r="AI16" s="62">
        <f>IF(Kalender!AB24&lt;&gt;"","x",0)</f>
        <v>0</v>
      </c>
      <c r="AJ16" s="62">
        <f>IF(Kalender!AC24&lt;&gt;"","x",0)</f>
        <v>0</v>
      </c>
      <c r="AK16" s="62">
        <f>Kalender!AD24</f>
        <v>0</v>
      </c>
      <c r="AL16" s="30">
        <f>IF(E16="1",0,IF(WEEKDAY(AH16)=2,Kalender!$T$4,IF(WEEKDAY(AH16)=3,Kalender!$T$5,IF(WEEKDAY(AH16)=4,Kalender!$T$6,IF(WEEKDAY(AH16)=5,Kalender!$T$7,IF(WEEKDAY(AH16)=6,Kalender!$T$8,0))))))</f>
        <v>30</v>
      </c>
      <c r="AM16" s="30">
        <f t="shared" si="7"/>
        <v>480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480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4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Fredag</v>
      </c>
      <c r="D17" s="92" t="str">
        <f t="shared" si="1"/>
        <v/>
      </c>
      <c r="E17" s="219" t="str">
        <f t="shared" si="5"/>
        <v/>
      </c>
      <c r="F17" s="97"/>
      <c r="G17" s="93"/>
      <c r="H17" s="136"/>
      <c r="I17" s="131"/>
      <c r="J17" s="162" t="str">
        <f t="shared" si="6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2"/>
        <v/>
      </c>
      <c r="V17" s="83" t="str">
        <f t="shared" si="3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Kalender!CI25</f>
        <v>45457</v>
      </c>
      <c r="AI17" s="62">
        <f>IF(Kalender!AB25&lt;&gt;"","x",0)</f>
        <v>0</v>
      </c>
      <c r="AJ17" s="62">
        <f>IF(Kalender!AC25&lt;&gt;"","x",0)</f>
        <v>0</v>
      </c>
      <c r="AK17" s="62">
        <f>Kalender!AD25</f>
        <v>0</v>
      </c>
      <c r="AL17" s="30">
        <f>IF(E17="1",0,IF(WEEKDAY(AH17)=2,Kalender!$T$4,IF(WEEKDAY(AH17)=3,Kalender!$T$5,IF(WEEKDAY(AH17)=4,Kalender!$T$6,IF(WEEKDAY(AH17)=5,Kalender!$T$7,IF(WEEKDAY(AH17)=6,Kalender!$T$8,0))))))</f>
        <v>30</v>
      </c>
      <c r="AM17" s="30">
        <f t="shared" si="7"/>
        <v>480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480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4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Lördag</v>
      </c>
      <c r="D18" s="92" t="str">
        <f t="shared" si="1"/>
        <v/>
      </c>
      <c r="E18" s="219" t="str">
        <f t="shared" si="5"/>
        <v>lö</v>
      </c>
      <c r="F18" s="97"/>
      <c r="G18" s="93"/>
      <c r="H18" s="136"/>
      <c r="I18" s="131"/>
      <c r="J18" s="162" t="str">
        <f t="shared" si="6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2"/>
        <v/>
      </c>
      <c r="V18" s="83" t="str">
        <f t="shared" si="3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Kalender!CI26</f>
        <v>45458</v>
      </c>
      <c r="AI18" s="62">
        <f>IF(Kalender!AB26&lt;&gt;"","x",0)</f>
        <v>0</v>
      </c>
      <c r="AJ18" s="62">
        <f>IF(Kalender!AC26&lt;&gt;"","x",0)</f>
        <v>0</v>
      </c>
      <c r="AK18" s="62">
        <f>Kalender!AD26</f>
        <v>0</v>
      </c>
      <c r="AL18" s="30">
        <f>IF(E18="1",0,IF(WEEKDAY(AH18)=2,Kalender!$T$4,IF(WEEKDAY(AH18)=3,Kalender!$T$5,IF(WEEKDAY(AH18)=4,Kalender!$T$6,IF(WEEKDAY(AH18)=5,Kalender!$T$7,IF(WEEKDAY(AH18)=6,Kalender!$T$8,0))))))</f>
        <v>0</v>
      </c>
      <c r="AM18" s="30">
        <f t="shared" si="7"/>
        <v>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4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Söndag</v>
      </c>
      <c r="D19" s="92" t="str">
        <f t="shared" si="1"/>
        <v>n</v>
      </c>
      <c r="E19" s="219" t="str">
        <f t="shared" si="5"/>
        <v>sö</v>
      </c>
      <c r="F19" s="97"/>
      <c r="G19" s="93"/>
      <c r="H19" s="136"/>
      <c r="I19" s="131"/>
      <c r="J19" s="162" t="str">
        <f t="shared" si="6"/>
        <v/>
      </c>
      <c r="K19" s="166"/>
      <c r="L19" s="167"/>
      <c r="M19" s="100" t="str">
        <f t="shared" si="36"/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 t="shared" si="2"/>
        <v/>
      </c>
      <c r="V19" s="83" t="str">
        <f t="shared" si="3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Kalender!CI27</f>
        <v>45459</v>
      </c>
      <c r="AI19" s="62">
        <f>IF(Kalender!AB27&lt;&gt;"","x",0)</f>
        <v>0</v>
      </c>
      <c r="AJ19" s="62">
        <f>IF(Kalender!AC27&lt;&gt;"","x",0)</f>
        <v>0</v>
      </c>
      <c r="AK19" s="62">
        <f>Kalender!AD27</f>
        <v>0</v>
      </c>
      <c r="AL19" s="30">
        <f>IF(E19="1",0,IF(WEEKDAY(AH19)=2,Kalender!$T$4,IF(WEEKDAY(AH19)=3,Kalender!$T$5,IF(WEEKDAY(AH19)=4,Kalender!$T$6,IF(WEEKDAY(AH19)=5,Kalender!$T$7,IF(WEEKDAY(AH19)=6,Kalender!$T$8,0))))))</f>
        <v>0</v>
      </c>
      <c r="AM19" s="30">
        <f t="shared" si="7"/>
        <v>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4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Måndag</v>
      </c>
      <c r="D20" s="92" t="str">
        <f t="shared" si="1"/>
        <v/>
      </c>
      <c r="E20" s="219" t="str">
        <f t="shared" si="5"/>
        <v/>
      </c>
      <c r="F20" s="97"/>
      <c r="G20" s="93"/>
      <c r="H20" s="136"/>
      <c r="I20" s="131"/>
      <c r="J20" s="162" t="str">
        <f t="shared" si="6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2"/>
        <v/>
      </c>
      <c r="V20" s="83" t="str">
        <f t="shared" si="3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Kalender!CI28</f>
        <v>45460</v>
      </c>
      <c r="AI20" s="62">
        <f>IF(Kalender!AB28&lt;&gt;"","x",0)</f>
        <v>0</v>
      </c>
      <c r="AJ20" s="62">
        <f>IF(Kalender!AC28&lt;&gt;"","x",0)</f>
        <v>0</v>
      </c>
      <c r="AK20" s="62">
        <f>Kalender!AD28</f>
        <v>0</v>
      </c>
      <c r="AL20" s="30">
        <f>IF(E20="1",0,IF(WEEKDAY(AH20)=2,Kalender!$T$4,IF(WEEKDAY(AH20)=3,Kalender!$T$5,IF(WEEKDAY(AH20)=4,Kalender!$T$6,IF(WEEKDAY(AH20)=5,Kalender!$T$7,IF(WEEKDAY(AH20)=6,Kalender!$T$8,0))))))</f>
        <v>30</v>
      </c>
      <c r="AM20" s="30">
        <f t="shared" si="7"/>
        <v>480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480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4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Tisdag</v>
      </c>
      <c r="D21" s="92" t="str">
        <f t="shared" si="1"/>
        <v/>
      </c>
      <c r="E21" s="219" t="str">
        <f t="shared" si="5"/>
        <v/>
      </c>
      <c r="F21" s="97"/>
      <c r="G21" s="93"/>
      <c r="H21" s="136"/>
      <c r="I21" s="131"/>
      <c r="J21" s="162" t="str">
        <f t="shared" si="6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2"/>
        <v/>
      </c>
      <c r="V21" s="83" t="str">
        <f t="shared" si="3"/>
        <v/>
      </c>
      <c r="W21" s="11"/>
      <c r="X21" s="11"/>
      <c r="Y21" s="11"/>
      <c r="Z21" s="94"/>
      <c r="AH21" s="15">
        <f>Kalender!CI29</f>
        <v>45461</v>
      </c>
      <c r="AI21" s="62">
        <f>IF(Kalender!AB29&lt;&gt;"","x",0)</f>
        <v>0</v>
      </c>
      <c r="AJ21" s="62">
        <f>IF(Kalender!AC29&lt;&gt;"","x",0)</f>
        <v>0</v>
      </c>
      <c r="AK21" s="62">
        <f>Kalender!AD29</f>
        <v>0</v>
      </c>
      <c r="AL21" s="30">
        <f>IF(E21="1",0,IF(WEEKDAY(AH21)=2,Kalender!$T$4,IF(WEEKDAY(AH21)=3,Kalender!$T$5,IF(WEEKDAY(AH21)=4,Kalender!$T$6,IF(WEEKDAY(AH21)=5,Kalender!$T$7,IF(WEEKDAY(AH21)=6,Kalender!$T$8,0))))))</f>
        <v>30</v>
      </c>
      <c r="AM21" s="30">
        <f t="shared" si="7"/>
        <v>480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480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4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Onsdag</v>
      </c>
      <c r="D22" s="92" t="str">
        <f t="shared" si="1"/>
        <v/>
      </c>
      <c r="E22" s="219" t="str">
        <f t="shared" si="5"/>
        <v/>
      </c>
      <c r="F22" s="97"/>
      <c r="G22" s="93"/>
      <c r="H22" s="136"/>
      <c r="I22" s="131"/>
      <c r="J22" s="162" t="str">
        <f t="shared" si="6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2"/>
        <v/>
      </c>
      <c r="V22" s="83" t="str">
        <f t="shared" si="3"/>
        <v/>
      </c>
      <c r="W22" s="11"/>
      <c r="X22" s="11"/>
      <c r="Y22" s="11"/>
      <c r="Z22" s="94"/>
      <c r="AA22" s="63"/>
      <c r="AB22" s="256" t="s">
        <v>137</v>
      </c>
      <c r="AC22" s="257"/>
      <c r="AD22" s="257"/>
      <c r="AE22" s="258"/>
      <c r="AF22" s="63"/>
      <c r="AG22" s="16"/>
      <c r="AH22" s="15">
        <f>Kalender!CI30</f>
        <v>45462</v>
      </c>
      <c r="AI22" s="62">
        <f>IF(Kalender!AB30&lt;&gt;"","x",0)</f>
        <v>0</v>
      </c>
      <c r="AJ22" s="62">
        <f>IF(Kalender!AC30&lt;&gt;"","x",0)</f>
        <v>0</v>
      </c>
      <c r="AK22" s="62">
        <f>Kalender!AD30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7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4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Torsdag</v>
      </c>
      <c r="D23" s="92" t="str">
        <f t="shared" si="1"/>
        <v/>
      </c>
      <c r="E23" s="219" t="str">
        <f t="shared" si="5"/>
        <v/>
      </c>
      <c r="F23" s="97"/>
      <c r="G23" s="93"/>
      <c r="H23" s="136"/>
      <c r="I23" s="131"/>
      <c r="J23" s="162" t="str">
        <f t="shared" si="6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2"/>
        <v/>
      </c>
      <c r="V23" s="83" t="str">
        <f t="shared" si="3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Kalender!CI31</f>
        <v>45463</v>
      </c>
      <c r="AI23" s="62">
        <f>IF(Kalender!AB31&lt;&gt;"","x",0)</f>
        <v>0</v>
      </c>
      <c r="AJ23" s="62">
        <f>IF(Kalender!AC31&lt;&gt;"","x",0)</f>
        <v>0</v>
      </c>
      <c r="AK23" s="62">
        <f>Kalender!AD31</f>
        <v>0</v>
      </c>
      <c r="AL23" s="30">
        <f>IF(E23="1",0,IF(WEEKDAY(AH23)=2,Kalender!$T$4,IF(WEEKDAY(AH23)=3,Kalender!$T$5,IF(WEEKDAY(AH23)=4,Kalender!$T$6,IF(WEEKDAY(AH23)=5,Kalender!$T$7,IF(WEEKDAY(AH23)=6,Kalender!$T$8,0))))))</f>
        <v>30</v>
      </c>
      <c r="AM23" s="30">
        <f t="shared" si="7"/>
        <v>480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480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4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Fredag</v>
      </c>
      <c r="D24" s="71" t="str">
        <f t="shared" si="1"/>
        <v>n</v>
      </c>
      <c r="E24" s="219" t="str">
        <f t="shared" si="5"/>
        <v>1</v>
      </c>
      <c r="F24" s="98"/>
      <c r="G24" s="67"/>
      <c r="H24" s="137"/>
      <c r="I24" s="132"/>
      <c r="J24" s="162" t="str">
        <f t="shared" si="6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2"/>
        <v/>
      </c>
      <c r="V24" s="83" t="str">
        <f t="shared" si="3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Kalender!CI32</f>
        <v>45464</v>
      </c>
      <c r="AI24" s="62" t="str">
        <f>IF(Kalender!AB32&lt;&gt;"","x",0)</f>
        <v>x</v>
      </c>
      <c r="AJ24" s="62">
        <f>IF(Kalender!AC32&lt;&gt;"","x",0)</f>
        <v>0</v>
      </c>
      <c r="AK24" s="62">
        <f>Kalender!AD32</f>
        <v>0</v>
      </c>
      <c r="AL24" s="30">
        <f>IF(E24="1",0,IF(WEEKDAY(AH24)=2,Kalender!$T$4,IF(WEEKDAY(AH24)=3,Kalender!$T$5,IF(WEEKDAY(AH24)=4,Kalender!$T$6,IF(WEEKDAY(AH24)=5,Kalender!$T$7,IF(WEEKDAY(AH24)=6,Kalender!$T$8,0))))))</f>
        <v>0</v>
      </c>
      <c r="AM24" s="30">
        <f t="shared" si="7"/>
        <v>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480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4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Lördag</v>
      </c>
      <c r="D25" s="92" t="str">
        <f t="shared" si="1"/>
        <v/>
      </c>
      <c r="E25" s="219" t="str">
        <f t="shared" si="5"/>
        <v>lö</v>
      </c>
      <c r="F25" s="97"/>
      <c r="G25" s="93"/>
      <c r="H25" s="136"/>
      <c r="I25" s="131"/>
      <c r="J25" s="162" t="str">
        <f t="shared" si="6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2"/>
        <v/>
      </c>
      <c r="V25" s="83" t="str">
        <f t="shared" si="3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Kalender!CI33</f>
        <v>45465</v>
      </c>
      <c r="AI25" s="62">
        <f>IF(Kalender!AB33&lt;&gt;"","x",0)</f>
        <v>0</v>
      </c>
      <c r="AJ25" s="62">
        <f>IF(Kalender!AC33&lt;&gt;"","x",0)</f>
        <v>0</v>
      </c>
      <c r="AK25" s="62">
        <f>Kalender!AD33</f>
        <v>0</v>
      </c>
      <c r="AL25" s="30">
        <f>IF(E25="1",0,IF(WEEKDAY(AH25)=2,Kalender!$T$4,IF(WEEKDAY(AH25)=3,Kalender!$T$5,IF(WEEKDAY(AH25)=4,Kalender!$T$6,IF(WEEKDAY(AH25)=5,Kalender!$T$7,IF(WEEKDAY(AH25)=6,Kalender!$T$8,0))))))</f>
        <v>0</v>
      </c>
      <c r="AM25" s="30">
        <f t="shared" si="7"/>
        <v>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4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Söndag</v>
      </c>
      <c r="D26" s="71" t="str">
        <f t="shared" si="1"/>
        <v>n</v>
      </c>
      <c r="E26" s="219" t="str">
        <f t="shared" si="5"/>
        <v>sö</v>
      </c>
      <c r="F26" s="98"/>
      <c r="G26" s="67"/>
      <c r="H26" s="137"/>
      <c r="I26" s="132"/>
      <c r="J26" s="162" t="str">
        <f t="shared" si="6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2"/>
        <v/>
      </c>
      <c r="V26" s="83" t="str">
        <f t="shared" si="3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Kalender!CI34</f>
        <v>45466</v>
      </c>
      <c r="AI26" s="62">
        <f>IF(Kalender!AB34&lt;&gt;"","x",0)</f>
        <v>0</v>
      </c>
      <c r="AJ26" s="62">
        <f>IF(Kalender!AC34&lt;&gt;"","x",0)</f>
        <v>0</v>
      </c>
      <c r="AK26" s="62">
        <f>Kalender!AD34</f>
        <v>0</v>
      </c>
      <c r="AL26" s="30">
        <f>IF(E26="1",0,IF(WEEKDAY(AH26)=2,Kalender!$T$4,IF(WEEKDAY(AH26)=3,Kalender!$T$5,IF(WEEKDAY(AH26)=4,Kalender!$T$6,IF(WEEKDAY(AH26)=5,Kalender!$T$7,IF(WEEKDAY(AH26)=6,Kalender!$T$8,0))))))</f>
        <v>0</v>
      </c>
      <c r="AM26" s="30">
        <f t="shared" si="7"/>
        <v>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4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Måndag</v>
      </c>
      <c r="D27" s="92" t="str">
        <f t="shared" si="1"/>
        <v/>
      </c>
      <c r="E27" s="219" t="str">
        <f t="shared" si="5"/>
        <v/>
      </c>
      <c r="F27" s="97"/>
      <c r="G27" s="93"/>
      <c r="H27" s="136"/>
      <c r="I27" s="131"/>
      <c r="J27" s="162" t="str">
        <f t="shared" si="6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2"/>
        <v/>
      </c>
      <c r="V27" s="83" t="str">
        <f t="shared" si="3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Kalender!CI35</f>
        <v>45467</v>
      </c>
      <c r="AI27" s="62">
        <f>IF(Kalender!AB35&lt;&gt;"","x",0)</f>
        <v>0</v>
      </c>
      <c r="AJ27" s="62">
        <f>IF(Kalender!AC35&lt;&gt;"","x",0)</f>
        <v>0</v>
      </c>
      <c r="AK27" s="62">
        <f>Kalender!AD35</f>
        <v>0</v>
      </c>
      <c r="AL27" s="30">
        <f>IF(E27="1",0,IF(WEEKDAY(AH27)=2,Kalender!$T$4,IF(WEEKDAY(AH27)=3,Kalender!$T$5,IF(WEEKDAY(AH27)=4,Kalender!$T$6,IF(WEEKDAY(AH27)=5,Kalender!$T$7,IF(WEEKDAY(AH27)=6,Kalender!$T$8,0))))))</f>
        <v>30</v>
      </c>
      <c r="AM27" s="30">
        <f t="shared" si="7"/>
        <v>480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480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4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Tisdag</v>
      </c>
      <c r="D28" s="71" t="str">
        <f t="shared" si="1"/>
        <v/>
      </c>
      <c r="E28" s="219" t="str">
        <f t="shared" si="5"/>
        <v/>
      </c>
      <c r="F28" s="98"/>
      <c r="G28" s="67"/>
      <c r="H28" s="137"/>
      <c r="I28" s="132"/>
      <c r="J28" s="162" t="str">
        <f t="shared" si="6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2"/>
        <v/>
      </c>
      <c r="V28" s="83" t="str">
        <f t="shared" si="3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Kalender!CI36</f>
        <v>45468</v>
      </c>
      <c r="AI28" s="62">
        <f>IF(Kalender!AB36&lt;&gt;"","x",0)</f>
        <v>0</v>
      </c>
      <c r="AJ28" s="62">
        <f>IF(Kalender!AC36&lt;&gt;"","x",0)</f>
        <v>0</v>
      </c>
      <c r="AK28" s="62">
        <f>Kalender!AD36</f>
        <v>0</v>
      </c>
      <c r="AL28" s="30">
        <f>IF(E28="1",0,IF(WEEKDAY(AH28)=2,Kalender!$T$4,IF(WEEKDAY(AH28)=3,Kalender!$T$5,IF(WEEKDAY(AH28)=4,Kalender!$T$6,IF(WEEKDAY(AH28)=5,Kalender!$T$7,IF(WEEKDAY(AH28)=6,Kalender!$T$8,0))))))</f>
        <v>30</v>
      </c>
      <c r="AM28" s="30">
        <f t="shared" si="7"/>
        <v>480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480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4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Onsdag</v>
      </c>
      <c r="D29" s="92" t="str">
        <f t="shared" si="1"/>
        <v/>
      </c>
      <c r="E29" s="219" t="str">
        <f t="shared" si="5"/>
        <v/>
      </c>
      <c r="F29" s="97"/>
      <c r="G29" s="93"/>
      <c r="H29" s="136"/>
      <c r="I29" s="131"/>
      <c r="J29" s="162" t="str">
        <f t="shared" si="6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2"/>
        <v/>
      </c>
      <c r="V29" s="83" t="str">
        <f t="shared" si="3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Kalender!CI37</f>
        <v>45469</v>
      </c>
      <c r="AI29" s="62">
        <f>IF(Kalender!AB37&lt;&gt;"","x",0)</f>
        <v>0</v>
      </c>
      <c r="AJ29" s="62">
        <f>IF(Kalender!AC37&lt;&gt;"","x",0)</f>
        <v>0</v>
      </c>
      <c r="AK29" s="62">
        <f>Kalender!AD37</f>
        <v>0</v>
      </c>
      <c r="AL29" s="30">
        <f>IF(E29="1",0,IF(WEEKDAY(AH29)=2,Kalender!$T$4,IF(WEEKDAY(AH29)=3,Kalender!$T$5,IF(WEEKDAY(AH29)=4,Kalender!$T$6,IF(WEEKDAY(AH29)=5,Kalender!$T$7,IF(WEEKDAY(AH29)=6,Kalender!$T$8,0))))))</f>
        <v>30</v>
      </c>
      <c r="AM29" s="30">
        <f t="shared" si="7"/>
        <v>480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4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Torsdag</v>
      </c>
      <c r="D30" s="71" t="str">
        <f t="shared" si="1"/>
        <v/>
      </c>
      <c r="E30" s="219" t="str">
        <f t="shared" si="5"/>
        <v/>
      </c>
      <c r="F30" s="98"/>
      <c r="G30" s="67"/>
      <c r="H30" s="137"/>
      <c r="I30" s="132"/>
      <c r="J30" s="162" t="str">
        <f t="shared" si="6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2"/>
        <v/>
      </c>
      <c r="V30" s="83" t="str">
        <f t="shared" si="3"/>
        <v/>
      </c>
      <c r="W30" s="11"/>
      <c r="X30" s="11"/>
      <c r="Y30" s="11"/>
      <c r="Z30" s="73"/>
      <c r="AH30" s="15">
        <f>Kalender!CI38</f>
        <v>45470</v>
      </c>
      <c r="AI30" s="62">
        <f>IF(Kalender!AB38&lt;&gt;"","x",0)</f>
        <v>0</v>
      </c>
      <c r="AJ30" s="62">
        <f>IF(Kalender!AC38&lt;&gt;"","x",0)</f>
        <v>0</v>
      </c>
      <c r="AK30" s="62">
        <f>Kalender!AD38</f>
        <v>0</v>
      </c>
      <c r="AL30" s="30">
        <f>IF(E30="1",0,IF(WEEKDAY(AH30)=2,Kalender!$T$4,IF(WEEKDAY(AH30)=3,Kalender!$T$5,IF(WEEKDAY(AH30)=4,Kalender!$T$6,IF(WEEKDAY(AH30)=5,Kalender!$T$7,IF(WEEKDAY(AH30)=6,Kalender!$T$8,0))))))</f>
        <v>30</v>
      </c>
      <c r="AM30" s="30">
        <f t="shared" si="7"/>
        <v>480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480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4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Fredag</v>
      </c>
      <c r="D31" s="92" t="str">
        <f t="shared" si="1"/>
        <v/>
      </c>
      <c r="E31" s="219" t="str">
        <f t="shared" si="5"/>
        <v/>
      </c>
      <c r="F31" s="97"/>
      <c r="G31" s="93"/>
      <c r="H31" s="136"/>
      <c r="I31" s="131"/>
      <c r="J31" s="162" t="str">
        <f t="shared" si="6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2"/>
        <v/>
      </c>
      <c r="V31" s="83" t="str">
        <f t="shared" si="3"/>
        <v/>
      </c>
      <c r="W31" s="11"/>
      <c r="X31" s="11"/>
      <c r="Y31" s="11"/>
      <c r="Z31" s="94"/>
      <c r="AB31" s="250" t="s">
        <v>138</v>
      </c>
      <c r="AC31" s="251"/>
      <c r="AD31" s="251"/>
      <c r="AE31" s="251"/>
      <c r="AH31" s="15">
        <f>Kalender!CI39</f>
        <v>45471</v>
      </c>
      <c r="AI31" s="62">
        <f>IF(Kalender!AB39&lt;&gt;"","x",0)</f>
        <v>0</v>
      </c>
      <c r="AJ31" s="62">
        <f>IF(Kalender!AC39&lt;&gt;"","x",0)</f>
        <v>0</v>
      </c>
      <c r="AK31" s="62">
        <f>Kalender!AD39</f>
        <v>0</v>
      </c>
      <c r="AL31" s="30">
        <f>IF(E31="1",0,IF(WEEKDAY(AH31)=2,Kalender!$T$4,IF(WEEKDAY(AH31)=3,Kalender!$T$5,IF(WEEKDAY(AH31)=4,Kalender!$T$6,IF(WEEKDAY(AH31)=5,Kalender!$T$7,IF(WEEKDAY(AH31)=6,Kalender!$T$8,0))))))</f>
        <v>30</v>
      </c>
      <c r="AM31" s="30">
        <f t="shared" si="7"/>
        <v>480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480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4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Lördag</v>
      </c>
      <c r="D32" s="71" t="str">
        <f t="shared" si="1"/>
        <v/>
      </c>
      <c r="E32" s="219" t="str">
        <f t="shared" si="5"/>
        <v>lö</v>
      </c>
      <c r="F32" s="98"/>
      <c r="G32" s="67"/>
      <c r="H32" s="137"/>
      <c r="I32" s="132"/>
      <c r="J32" s="162" t="str">
        <f t="shared" si="6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2"/>
        <v/>
      </c>
      <c r="V32" s="83" t="str">
        <f t="shared" si="3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Kalender!CI40</f>
        <v>45472</v>
      </c>
      <c r="AI32" s="62">
        <f>IF(Kalender!AB40&lt;&gt;"","x",0)</f>
        <v>0</v>
      </c>
      <c r="AJ32" s="62">
        <f>IF(Kalender!AC40&lt;&gt;"","x",0)</f>
        <v>0</v>
      </c>
      <c r="AK32" s="62">
        <f>Kalender!AD40</f>
        <v>0</v>
      </c>
      <c r="AL32" s="30">
        <f>IF(E32="1",0,IF(WEEKDAY(AH32)=2,Kalender!$T$4,IF(WEEKDAY(AH32)=3,Kalender!$T$5,IF(WEEKDAY(AH32)=4,Kalender!$T$6,IF(WEEKDAY(AH32)=5,Kalender!$T$7,IF(WEEKDAY(AH32)=6,Kalender!$T$8,0))))))</f>
        <v>0</v>
      </c>
      <c r="AM32" s="30">
        <f t="shared" si="7"/>
        <v>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4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thickBot="1" x14ac:dyDescent="0.25">
      <c r="B33" s="116">
        <v>30</v>
      </c>
      <c r="C33" s="117" t="str">
        <f t="shared" si="0"/>
        <v>Söndag</v>
      </c>
      <c r="D33" s="118" t="str">
        <f t="shared" si="1"/>
        <v>n</v>
      </c>
      <c r="E33" s="220" t="str">
        <f t="shared" si="5"/>
        <v>sö</v>
      </c>
      <c r="F33" s="119"/>
      <c r="G33" s="120"/>
      <c r="H33" s="140"/>
      <c r="I33" s="141"/>
      <c r="J33" s="209" t="str">
        <f t="shared" si="6"/>
        <v/>
      </c>
      <c r="K33" s="170"/>
      <c r="L33" s="171"/>
      <c r="M33" s="113" t="str">
        <f t="shared" si="36"/>
        <v/>
      </c>
      <c r="N33" s="112" t="str">
        <f t="shared" si="37"/>
        <v/>
      </c>
      <c r="O33" s="178"/>
      <c r="P33" s="111"/>
      <c r="Q33" s="185"/>
      <c r="R33" s="191"/>
      <c r="S33" s="192"/>
      <c r="T33" s="193"/>
      <c r="U33" s="113" t="str">
        <f t="shared" si="2"/>
        <v/>
      </c>
      <c r="V33" s="112" t="str">
        <f t="shared" si="3"/>
        <v/>
      </c>
      <c r="W33" s="102"/>
      <c r="X33" s="102"/>
      <c r="Y33" s="102"/>
      <c r="Z33" s="121"/>
      <c r="AH33" s="15">
        <f>Kalender!CI41</f>
        <v>45473</v>
      </c>
      <c r="AI33" s="62">
        <f>IF(Kalender!AB41&lt;&gt;"","x",0)</f>
        <v>0</v>
      </c>
      <c r="AJ33" s="62">
        <f>IF(Kalender!AC41&lt;&gt;"","x",0)</f>
        <v>0</v>
      </c>
      <c r="AK33" s="62">
        <f>Kalender!AD41</f>
        <v>0</v>
      </c>
      <c r="AL33" s="30">
        <f>IF(E33="1",0,IF(WEEKDAY(AH33)=2,Kalender!$T$4,IF(WEEKDAY(AH33)=3,Kalender!$T$5,IF(WEEKDAY(AH33)=4,Kalender!$T$6,IF(WEEKDAY(AH33)=5,Kalender!$T$7,IF(WEEKDAY(AH33)=6,Kalender!$T$8,0))))))</f>
        <v>0</v>
      </c>
      <c r="AM33" s="30">
        <f t="shared" si="7"/>
        <v>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4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x14ac:dyDescent="0.2">
      <c r="B34" s="66"/>
      <c r="C34" s="4"/>
      <c r="D34" s="71"/>
      <c r="E34" s="104"/>
      <c r="F34" s="68"/>
      <c r="G34" s="68"/>
      <c r="H34" s="69"/>
      <c r="I34" s="69"/>
      <c r="J34" s="172"/>
      <c r="K34" s="173"/>
      <c r="L34" s="173"/>
      <c r="M34" s="105" t="str">
        <f t="shared" si="36"/>
        <v/>
      </c>
      <c r="N34" s="70" t="str">
        <f t="shared" si="37"/>
        <v/>
      </c>
      <c r="O34" s="110"/>
      <c r="P34" s="110"/>
      <c r="Q34" s="110" t="str">
        <f>IF(O34="",IF(P34="","",TRUNC(AX34/60)),TRUNC(AX34/60))</f>
        <v/>
      </c>
      <c r="R34" s="70" t="str">
        <f>IF(Q34="","",IF(Q34=0,AX34-60*Q34,ABS(AX34-Q34*60)))</f>
        <v/>
      </c>
      <c r="S34" s="105" t="str">
        <f>IF(O34="",IF(R34="","",TRUNC(AY34/60)),TRUNC(AY34/60))</f>
        <v/>
      </c>
      <c r="T34" s="70" t="str">
        <f>IF(S34="","",IF(S34=0,AY34-60*S34,ABS(AY34-S34*60)))</f>
        <v/>
      </c>
      <c r="U34" s="105"/>
      <c r="V34" s="70"/>
      <c r="W34" s="106"/>
      <c r="X34" s="106"/>
      <c r="Y34" s="106"/>
      <c r="Z34" s="149"/>
      <c r="AH34" s="15"/>
      <c r="AI34" s="62"/>
      <c r="AJ34" s="62"/>
      <c r="AK34" s="62"/>
      <c r="AL34" s="62"/>
      <c r="AM34" s="62"/>
      <c r="AN34" s="62"/>
      <c r="AO34" s="62"/>
      <c r="AP34" s="62"/>
      <c r="AQ34" s="62"/>
      <c r="AR34" t="str">
        <f>IF(AQ34="","",IF(AK34=0,"",((H34*60+I34)-(F34*60+G34))-AM34))</f>
        <v/>
      </c>
      <c r="AU34">
        <f t="shared" si="10"/>
        <v>0</v>
      </c>
      <c r="AV34">
        <f>IF(BB34=1,0,IF(BC34=1,-AM34,IF(H34="",AU34,IF(AS34&lt;&gt;"",AS34-(J34-AL34)+AT34,IF(AR34&lt;&gt;"",AR34+AP34-(J34-AL34)+AT34,AP34+AQ34-(J34-AL34)+AT34)))))</f>
        <v>0</v>
      </c>
      <c r="BA34" t="str">
        <f t="shared" si="16"/>
        <v/>
      </c>
      <c r="BB34" s="12"/>
      <c r="BC34" s="12"/>
      <c r="BD34" s="12"/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SUM(AM4:AM33)</f>
        <v>8160</v>
      </c>
      <c r="AT35">
        <f>SUM(AT4:AT34)</f>
        <v>0</v>
      </c>
      <c r="AV35">
        <f t="shared" ref="AV35:BE35" si="38">SUM(AV4:AV33)</f>
        <v>0</v>
      </c>
      <c r="AW35">
        <f t="shared" si="38"/>
        <v>0</v>
      </c>
      <c r="AX35">
        <f t="shared" si="38"/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SUM(Jan:Jun!AZ35)</f>
        <v>0</v>
      </c>
      <c r="AW37">
        <f>BD35</f>
        <v>0</v>
      </c>
    </row>
    <row r="39" spans="2:73" x14ac:dyDescent="0.2">
      <c r="AH39">
        <f>SUM(Jan:Jun!AW35)</f>
        <v>0</v>
      </c>
    </row>
    <row r="41" spans="2:73" x14ac:dyDescent="0.2">
      <c r="AH41">
        <f>SUM(Jan:Jun!AW37)</f>
        <v>0</v>
      </c>
    </row>
  </sheetData>
  <sheetProtection algorithmName="SHA-512" hashValue="vlOqhR2gkZCFx8xb2+cWLxOGL2WeumJdiFWz3MTs4cmuES1BNTtVAGavSFF7F7B1a/AxWY/qBAQDLyrelV9HVQ==" saltValue="bhyoh6P6zOHUFRgw6vnquA==" spinCount="100000" sheet="1" selectLockedCells="1"/>
  <mergeCells count="14">
    <mergeCell ref="AB22:AE22"/>
    <mergeCell ref="AB31:AE31"/>
    <mergeCell ref="T1:Y1"/>
    <mergeCell ref="Q2:R2"/>
    <mergeCell ref="S2:T2"/>
    <mergeCell ref="U2:V2"/>
    <mergeCell ref="W2:Y2"/>
    <mergeCell ref="M1:S1"/>
    <mergeCell ref="AB3:AE3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U41"/>
  <sheetViews>
    <sheetView showRowColHeaders="0" workbookViewId="0">
      <selection activeCell="F4" sqref="F4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5" width="4.42578125" style="4" customWidth="1"/>
    <col min="16" max="16" width="5.140625" style="4" customWidth="1"/>
    <col min="17" max="20" width="3.5703125" style="4" customWidth="1"/>
    <col min="21" max="22" width="4.42578125" style="4" customWidth="1"/>
    <col min="23" max="25" width="2.5703125" style="4" customWidth="1"/>
    <col min="26" max="26" width="11.85546875" style="4" customWidth="1"/>
    <col min="27" max="27" width="1.5703125" style="4" customWidth="1"/>
    <col min="28" max="28" width="1.42578125" style="4" customWidth="1"/>
    <col min="29" max="30" width="4.5703125" style="4" customWidth="1"/>
    <col min="31" max="32" width="8.5703125" style="4" customWidth="1"/>
    <col min="33" max="33" width="9.42578125" hidden="1" customWidth="1"/>
    <col min="34" max="34" width="7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45474</v>
      </c>
      <c r="U1" s="235"/>
      <c r="V1" s="235"/>
      <c r="W1" s="235"/>
      <c r="X1" s="235"/>
      <c r="Y1" s="235"/>
      <c r="Z1" s="65">
        <f>AH4</f>
        <v>45474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45474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4" si="0">IF(WEEKDAY(AH4)=2,"Måndag",IF(WEEKDAY(AH4)=3,"Tisdag",IF(WEEKDAY(AH4)=4,"Onsdag",IF(WEEKDAY(AH4)=5,"Torsdag",IF(WEEKDAY(AH4)=6,"Fredag",IF(WEEKDAY(AH4)=7,"Lördag","Söndag"))))))</f>
        <v>Måndag</v>
      </c>
      <c r="D4" s="87" t="str">
        <f t="shared" ref="D4:D34" si="1">IF(C4="söndag","n",IF(AI4&lt;&gt;0,"n",""))</f>
        <v/>
      </c>
      <c r="E4" s="218" t="str">
        <f>IF(WEEKDAY(AH4)=1,"sö",IF(WEEKDAY(AH4)=7,"lö",IF(AI4&lt;&gt;0,"1",IF(AJ4&lt;&gt;0,"1",IF(AK4&lt;&gt;0,"k","")))))</f>
        <v/>
      </c>
      <c r="F4" s="95"/>
      <c r="G4" s="88"/>
      <c r="H4" s="134"/>
      <c r="I4" s="129"/>
      <c r="J4" s="162" t="str">
        <f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4" si="2">IF(H4="",IF(BC4=0,"",TRUNC(AZ4/60)),TRUNC(AZ4/60))</f>
        <v/>
      </c>
      <c r="V4" s="145" t="str">
        <f t="shared" ref="V4:V34" si="3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Kalender!CN12</f>
        <v>45474</v>
      </c>
      <c r="AI4" s="62">
        <f>IF(Kalender!AG12&lt;&gt;"","x",0)</f>
        <v>0</v>
      </c>
      <c r="AJ4" s="62">
        <f>IF(Kalender!AH12&lt;&gt;"","x",0)</f>
        <v>0</v>
      </c>
      <c r="AK4" s="62">
        <f>Kalender!AI12</f>
        <v>0</v>
      </c>
      <c r="AL4" s="30">
        <f>IF(E4="1",0,IF(WEEKDAY(AH4)=2,Kalender!$T$4,IF(WEEKDAY(AH4)=3,Kalender!$T$5,IF(WEEKDAY(AH4)=4,Kalender!$T$6,IF(WEEKDAY(AH4)=5,Kalender!$T$7,IF(WEEKDAY(AH4)=6,Kalender!$T$8,0))))))</f>
        <v>30</v>
      </c>
      <c r="AM4" s="30">
        <f>IF(E4="1",0,AN4+AO4)</f>
        <v>480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480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4" si="4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Tisdag</v>
      </c>
      <c r="D5" s="81" t="str">
        <f t="shared" si="1"/>
        <v/>
      </c>
      <c r="E5" s="219" t="str">
        <f t="shared" ref="E5:E34" si="5">IF(WEEKDAY(AH5)=1,"sö",IF(WEEKDAY(AH5)=7,"lö",IF(AI5&lt;&gt;0,"1",IF(AJ5&lt;&gt;0,"1",IF(AK5&lt;&gt;0,"k","")))))</f>
        <v/>
      </c>
      <c r="F5" s="96"/>
      <c r="G5" s="82"/>
      <c r="H5" s="135"/>
      <c r="I5" s="130"/>
      <c r="J5" s="162" t="str">
        <f t="shared" ref="J5:J34" si="6">IF(H5="","",AL5)</f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2"/>
        <v/>
      </c>
      <c r="V5" s="83" t="str">
        <f t="shared" si="3"/>
        <v/>
      </c>
      <c r="W5" s="11"/>
      <c r="X5" s="11"/>
      <c r="Y5" s="11"/>
      <c r="Z5" s="84"/>
      <c r="AB5" s="222"/>
      <c r="AC5" s="114">
        <f>TRUNC(AM35/60)</f>
        <v>184</v>
      </c>
      <c r="AD5" s="115">
        <f>IF(AC5=0,AM35-60*AC5,ABS(AM35-AC5*60))</f>
        <v>0</v>
      </c>
      <c r="AE5" s="223"/>
      <c r="AG5" s="12"/>
      <c r="AH5" s="15">
        <f>Kalender!CN13</f>
        <v>45475</v>
      </c>
      <c r="AI5" s="62">
        <f>IF(Kalender!AG13&lt;&gt;"","x",0)</f>
        <v>0</v>
      </c>
      <c r="AJ5" s="62">
        <f>IF(Kalender!AH13&lt;&gt;"","x",0)</f>
        <v>0</v>
      </c>
      <c r="AK5" s="62">
        <f>Kalender!AI13</f>
        <v>0</v>
      </c>
      <c r="AL5" s="30">
        <f>IF(E5="1",0,IF(WEEKDAY(AH5)=2,Kalender!$T$4,IF(WEEKDAY(AH5)=3,Kalender!$T$5,IF(WEEKDAY(AH5)=4,Kalender!$T$6,IF(WEEKDAY(AH5)=5,Kalender!$T$7,IF(WEEKDAY(AH5)=6,Kalender!$T$8,0))))))</f>
        <v>30</v>
      </c>
      <c r="AM5" s="30">
        <f t="shared" ref="AM5:AM34" si="7">IF(E5="1",0,AN5+AO5)</f>
        <v>480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480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4" si="8">IF(AQ5="","",IF(AK5=0,"",((H5*60+I5)-(F5*60+G5))-AM5-J5))</f>
        <v/>
      </c>
      <c r="AS5" t="str">
        <f t="shared" si="4"/>
        <v/>
      </c>
      <c r="AT5">
        <f t="shared" ref="AT5:AT34" si="9">IF(K5+L5=0,0,K5*60+L5)</f>
        <v>0</v>
      </c>
      <c r="AU5">
        <f t="shared" ref="AU5:AU34" si="10">IF(H5=0,IF(AT5=0,0,AT5-AM5),0)</f>
        <v>0</v>
      </c>
      <c r="AV5">
        <f t="shared" ref="AV5:AV34" si="11">IF(BB5=1,0,IF(BC5=1,-AM5,IF(H5="",AU5,IF(AS5&lt;&gt;"",AS5+AT5,IF(AR5&lt;&gt;"",AR5+AT5,AP5+AQ5-(J5-AL5)+AT5)))))</f>
        <v>0</v>
      </c>
      <c r="AW5">
        <f t="shared" ref="AW5:AW34" si="12">O5*60+P5</f>
        <v>0</v>
      </c>
      <c r="AX5">
        <f t="shared" ref="AX5:AX34" si="13">Q5*60+R5</f>
        <v>0</v>
      </c>
      <c r="AY5">
        <f t="shared" ref="AY5:AY34" si="14">S5*60+T5</f>
        <v>0</v>
      </c>
      <c r="AZ5">
        <f t="shared" ref="AZ5:AZ34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4" si="17">IF(W5&lt;&gt;"",1,0)</f>
        <v>0</v>
      </c>
      <c r="BC5" s="12">
        <f t="shared" ref="BC5:BC34" si="18">IF(X5&lt;&gt;"",1,0)</f>
        <v>0</v>
      </c>
      <c r="BD5" s="12">
        <f t="shared" ref="BD5:BD34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Onsdag</v>
      </c>
      <c r="D6" s="92" t="str">
        <f t="shared" si="1"/>
        <v/>
      </c>
      <c r="E6" s="219" t="str">
        <f t="shared" si="5"/>
        <v/>
      </c>
      <c r="F6" s="97"/>
      <c r="G6" s="93"/>
      <c r="H6" s="136"/>
      <c r="I6" s="131"/>
      <c r="J6" s="162" t="str">
        <f t="shared" si="6"/>
        <v/>
      </c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2"/>
        <v/>
      </c>
      <c r="V6" s="83" t="str">
        <f t="shared" si="3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Kalender!CN14</f>
        <v>45476</v>
      </c>
      <c r="AI6" s="62">
        <f>IF(Kalender!AG14&lt;&gt;"","x",0)</f>
        <v>0</v>
      </c>
      <c r="AJ6" s="62">
        <f>IF(Kalender!AH14&lt;&gt;"","x",0)</f>
        <v>0</v>
      </c>
      <c r="AK6" s="62">
        <f>Kalender!AI14</f>
        <v>0</v>
      </c>
      <c r="AL6" s="30">
        <f>IF(E6="1",0,IF(WEEKDAY(AH6)=2,Kalender!$T$4,IF(WEEKDAY(AH6)=3,Kalender!$T$5,IF(WEEKDAY(AH6)=4,Kalender!$T$6,IF(WEEKDAY(AH6)=5,Kalender!$T$7,IF(WEEKDAY(AH6)=6,Kalender!$T$8,0))))))</f>
        <v>30</v>
      </c>
      <c r="AM6" s="30">
        <f t="shared" si="7"/>
        <v>480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480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4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Torsdag</v>
      </c>
      <c r="D7" s="92" t="str">
        <f t="shared" si="1"/>
        <v/>
      </c>
      <c r="E7" s="219" t="str">
        <f t="shared" si="5"/>
        <v/>
      </c>
      <c r="F7" s="97"/>
      <c r="G7" s="93"/>
      <c r="H7" s="136"/>
      <c r="I7" s="131"/>
      <c r="J7" s="162" t="str">
        <f t="shared" si="6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2"/>
        <v/>
      </c>
      <c r="V7" s="83" t="str">
        <f t="shared" si="3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Kalender!CN15</f>
        <v>45477</v>
      </c>
      <c r="AI7" s="62">
        <f>IF(Kalender!AG15&lt;&gt;"","x",0)</f>
        <v>0</v>
      </c>
      <c r="AJ7" s="62">
        <f>IF(Kalender!AH15&lt;&gt;"","x",0)</f>
        <v>0</v>
      </c>
      <c r="AK7" s="62">
        <f>Kalender!AI15</f>
        <v>0</v>
      </c>
      <c r="AL7" s="30">
        <f>IF(E7="1",0,IF(WEEKDAY(AH7)=2,Kalender!$T$4,IF(WEEKDAY(AH7)=3,Kalender!$T$5,IF(WEEKDAY(AH7)=4,Kalender!$T$6,IF(WEEKDAY(AH7)=5,Kalender!$T$7,IF(WEEKDAY(AH7)=6,Kalender!$T$8,0))))))</f>
        <v>30</v>
      </c>
      <c r="AM7" s="30">
        <f t="shared" si="7"/>
        <v>480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480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4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Fredag</v>
      </c>
      <c r="D8" s="81" t="str">
        <f t="shared" si="1"/>
        <v/>
      </c>
      <c r="E8" s="219" t="str">
        <f t="shared" si="5"/>
        <v/>
      </c>
      <c r="F8" s="96"/>
      <c r="G8" s="82"/>
      <c r="H8" s="135"/>
      <c r="I8" s="130"/>
      <c r="J8" s="162" t="str">
        <f t="shared" si="6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2"/>
        <v/>
      </c>
      <c r="V8" s="83" t="str">
        <f t="shared" si="3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Kalender!CN16</f>
        <v>45478</v>
      </c>
      <c r="AI8" s="62">
        <f>IF(Kalender!AG16&lt;&gt;"","x",0)</f>
        <v>0</v>
      </c>
      <c r="AJ8" s="62">
        <f>IF(Kalender!AH16&lt;&gt;"","x",0)</f>
        <v>0</v>
      </c>
      <c r="AK8" s="62">
        <f>Kalender!AI16</f>
        <v>0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7"/>
        <v>480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4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Lördag</v>
      </c>
      <c r="D9" s="92" t="str">
        <f t="shared" si="1"/>
        <v/>
      </c>
      <c r="E9" s="219" t="str">
        <f t="shared" si="5"/>
        <v>lö</v>
      </c>
      <c r="F9" s="97"/>
      <c r="G9" s="93"/>
      <c r="H9" s="136"/>
      <c r="I9" s="131"/>
      <c r="J9" s="162" t="str">
        <f t="shared" si="6"/>
        <v/>
      </c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2"/>
        <v/>
      </c>
      <c r="V9" s="83" t="str">
        <f t="shared" si="3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Kalender!CN17</f>
        <v>45479</v>
      </c>
      <c r="AI9" s="62">
        <f>IF(Kalender!AG17&lt;&gt;"","x",0)</f>
        <v>0</v>
      </c>
      <c r="AJ9" s="62">
        <f>IF(Kalender!AH17&lt;&gt;"","x",0)</f>
        <v>0</v>
      </c>
      <c r="AK9" s="62">
        <f>Kalender!AI17</f>
        <v>0</v>
      </c>
      <c r="AL9" s="30">
        <f>IF(E9="1",0,IF(WEEKDAY(AH9)=2,Kalender!$T$4,IF(WEEKDAY(AH9)=3,Kalender!$T$5,IF(WEEKDAY(AH9)=4,Kalender!$T$6,IF(WEEKDAY(AH9)=5,Kalender!$T$7,IF(WEEKDAY(AH9)=6,Kalender!$T$8,0))))))</f>
        <v>0</v>
      </c>
      <c r="AM9" s="30">
        <f t="shared" si="7"/>
        <v>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4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Söndag</v>
      </c>
      <c r="D10" s="92" t="str">
        <f t="shared" si="1"/>
        <v>n</v>
      </c>
      <c r="E10" s="219" t="str">
        <f t="shared" si="5"/>
        <v>sö</v>
      </c>
      <c r="F10" s="97"/>
      <c r="G10" s="93"/>
      <c r="H10" s="136"/>
      <c r="I10" s="131"/>
      <c r="J10" s="162" t="str">
        <f t="shared" si="6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2"/>
        <v/>
      </c>
      <c r="V10" s="83" t="str">
        <f t="shared" si="3"/>
        <v/>
      </c>
      <c r="W10" s="11"/>
      <c r="X10" s="11"/>
      <c r="Y10" s="11"/>
      <c r="Z10" s="94"/>
      <c r="AB10" s="222"/>
      <c r="AE10" s="223"/>
      <c r="AG10" s="12"/>
      <c r="AH10" s="15">
        <f>Kalender!CN18</f>
        <v>45480</v>
      </c>
      <c r="AI10" s="62">
        <f>IF(Kalender!AG18&lt;&gt;"","x",0)</f>
        <v>0</v>
      </c>
      <c r="AJ10" s="62">
        <f>IF(Kalender!AH18&lt;&gt;"","x",0)</f>
        <v>0</v>
      </c>
      <c r="AK10" s="62">
        <f>Kalender!AI18</f>
        <v>0</v>
      </c>
      <c r="AL10" s="30">
        <f>IF(E10="1",0,IF(WEEKDAY(AH10)=2,Kalender!$T$4,IF(WEEKDAY(AH10)=3,Kalender!$T$5,IF(WEEKDAY(AH10)=4,Kalender!$T$6,IF(WEEKDAY(AH10)=5,Kalender!$T$7,IF(WEEKDAY(AH10)=6,Kalender!$T$8,0))))))</f>
        <v>0</v>
      </c>
      <c r="AM10" s="30">
        <f t="shared" si="7"/>
        <v>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4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Måndag</v>
      </c>
      <c r="D11" s="92" t="str">
        <f t="shared" si="1"/>
        <v/>
      </c>
      <c r="E11" s="219" t="str">
        <f t="shared" si="5"/>
        <v/>
      </c>
      <c r="F11" s="97"/>
      <c r="G11" s="93"/>
      <c r="H11" s="136"/>
      <c r="I11" s="131"/>
      <c r="J11" s="162" t="str">
        <f t="shared" si="6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2"/>
        <v/>
      </c>
      <c r="V11" s="83" t="str">
        <f t="shared" si="3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Kalender!CN19</f>
        <v>45481</v>
      </c>
      <c r="AI11" s="62">
        <f>IF(Kalender!AG19&lt;&gt;"","x",0)</f>
        <v>0</v>
      </c>
      <c r="AJ11" s="62">
        <f>IF(Kalender!AH19&lt;&gt;"","x",0)</f>
        <v>0</v>
      </c>
      <c r="AK11" s="62">
        <f>Kalender!AI19</f>
        <v>0</v>
      </c>
      <c r="AL11" s="30">
        <f>IF(E11="1",0,IF(WEEKDAY(AH11)=2,Kalender!$T$4,IF(WEEKDAY(AH11)=3,Kalender!$T$5,IF(WEEKDAY(AH11)=4,Kalender!$T$6,IF(WEEKDAY(AH11)=5,Kalender!$T$7,IF(WEEKDAY(AH11)=6,Kalender!$T$8,0))))))</f>
        <v>30</v>
      </c>
      <c r="AM11" s="30">
        <f t="shared" si="7"/>
        <v>480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480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4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Tisdag</v>
      </c>
      <c r="D12" s="92" t="str">
        <f t="shared" si="1"/>
        <v/>
      </c>
      <c r="E12" s="219" t="str">
        <f t="shared" si="5"/>
        <v/>
      </c>
      <c r="F12" s="97"/>
      <c r="G12" s="93"/>
      <c r="H12" s="136"/>
      <c r="I12" s="131"/>
      <c r="J12" s="162" t="str">
        <f t="shared" si="6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2"/>
        <v/>
      </c>
      <c r="V12" s="83" t="str">
        <f t="shared" si="3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Kalender!CN20</f>
        <v>45482</v>
      </c>
      <c r="AI12" s="62">
        <f>IF(Kalender!AG20&lt;&gt;"","x",0)</f>
        <v>0</v>
      </c>
      <c r="AJ12" s="62">
        <f>IF(Kalender!AH20&lt;&gt;"","x",0)</f>
        <v>0</v>
      </c>
      <c r="AK12" s="62">
        <f>Kalender!AI20</f>
        <v>0</v>
      </c>
      <c r="AL12" s="30">
        <f>IF(E12="1",0,IF(WEEKDAY(AH12)=2,Kalender!$T$4,IF(WEEKDAY(AH12)=3,Kalender!$T$5,IF(WEEKDAY(AH12)=4,Kalender!$T$6,IF(WEEKDAY(AH12)=5,Kalender!$T$7,IF(WEEKDAY(AH12)=6,Kalender!$T$8,0))))))</f>
        <v>30</v>
      </c>
      <c r="AM12" s="30">
        <f t="shared" si="7"/>
        <v>480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480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4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Onsdag</v>
      </c>
      <c r="D13" s="92" t="str">
        <f t="shared" si="1"/>
        <v/>
      </c>
      <c r="E13" s="219" t="str">
        <f t="shared" si="5"/>
        <v/>
      </c>
      <c r="F13" s="97"/>
      <c r="G13" s="93"/>
      <c r="H13" s="136"/>
      <c r="I13" s="131"/>
      <c r="J13" s="162" t="str">
        <f t="shared" si="6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2"/>
        <v/>
      </c>
      <c r="V13" s="83" t="str">
        <f t="shared" si="3"/>
        <v/>
      </c>
      <c r="W13" s="11"/>
      <c r="X13" s="11"/>
      <c r="Y13" s="11"/>
      <c r="Z13" s="94"/>
      <c r="AB13" s="222"/>
      <c r="AE13" s="223"/>
      <c r="AG13" s="12"/>
      <c r="AH13" s="15">
        <f>Kalender!CN21</f>
        <v>45483</v>
      </c>
      <c r="AI13" s="62">
        <f>IF(Kalender!AG21&lt;&gt;"","x",0)</f>
        <v>0</v>
      </c>
      <c r="AJ13" s="62">
        <f>IF(Kalender!AH21&lt;&gt;"","x",0)</f>
        <v>0</v>
      </c>
      <c r="AK13" s="62">
        <f>Kalender!AI21</f>
        <v>0</v>
      </c>
      <c r="AL13" s="30">
        <f>IF(E13="1",0,IF(WEEKDAY(AH13)=2,Kalender!$T$4,IF(WEEKDAY(AH13)=3,Kalender!$T$5,IF(WEEKDAY(AH13)=4,Kalender!$T$6,IF(WEEKDAY(AH13)=5,Kalender!$T$7,IF(WEEKDAY(AH13)=6,Kalender!$T$8,0))))))</f>
        <v>30</v>
      </c>
      <c r="AM13" s="30">
        <f t="shared" si="7"/>
        <v>480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480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4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Torsdag</v>
      </c>
      <c r="D14" s="92" t="str">
        <f t="shared" si="1"/>
        <v/>
      </c>
      <c r="E14" s="219" t="str">
        <f t="shared" si="5"/>
        <v/>
      </c>
      <c r="F14" s="97"/>
      <c r="G14" s="93"/>
      <c r="H14" s="136"/>
      <c r="I14" s="131"/>
      <c r="J14" s="162" t="str">
        <f t="shared" si="6"/>
        <v/>
      </c>
      <c r="K14" s="166"/>
      <c r="L14" s="167"/>
      <c r="M14" s="100" t="str">
        <f t="shared" si="36"/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 t="shared" si="2"/>
        <v/>
      </c>
      <c r="V14" s="83" t="str">
        <f t="shared" si="3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Kalender!CN22</f>
        <v>45484</v>
      </c>
      <c r="AI14" s="62">
        <f>IF(Kalender!AG22&lt;&gt;"","x",0)</f>
        <v>0</v>
      </c>
      <c r="AJ14" s="62">
        <f>IF(Kalender!AH22&lt;&gt;"","x",0)</f>
        <v>0</v>
      </c>
      <c r="AK14" s="62">
        <f>Kalender!AI22</f>
        <v>0</v>
      </c>
      <c r="AL14" s="30">
        <f>IF(E14="1",0,IF(WEEKDAY(AH14)=2,Kalender!$T$4,IF(WEEKDAY(AH14)=3,Kalender!$T$5,IF(WEEKDAY(AH14)=4,Kalender!$T$6,IF(WEEKDAY(AH14)=5,Kalender!$T$7,IF(WEEKDAY(AH14)=6,Kalender!$T$8,0))))))</f>
        <v>30</v>
      </c>
      <c r="AM14" s="30">
        <f t="shared" si="7"/>
        <v>480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480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4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Fredag</v>
      </c>
      <c r="D15" s="92" t="str">
        <f t="shared" si="1"/>
        <v/>
      </c>
      <c r="E15" s="219" t="str">
        <f t="shared" si="5"/>
        <v/>
      </c>
      <c r="F15" s="97"/>
      <c r="G15" s="93"/>
      <c r="H15" s="136"/>
      <c r="I15" s="131"/>
      <c r="J15" s="162" t="str">
        <f t="shared" si="6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2"/>
        <v/>
      </c>
      <c r="V15" s="83" t="str">
        <f t="shared" si="3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Kalender!CN23</f>
        <v>45485</v>
      </c>
      <c r="AI15" s="62">
        <f>IF(Kalender!AG23&lt;&gt;"","x",0)</f>
        <v>0</v>
      </c>
      <c r="AJ15" s="62">
        <f>IF(Kalender!AH23&lt;&gt;"","x",0)</f>
        <v>0</v>
      </c>
      <c r="AK15" s="62">
        <f>Kalender!AI23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7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4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Lördag</v>
      </c>
      <c r="D16" s="92" t="str">
        <f t="shared" si="1"/>
        <v/>
      </c>
      <c r="E16" s="219" t="str">
        <f t="shared" si="5"/>
        <v>lö</v>
      </c>
      <c r="F16" s="97"/>
      <c r="G16" s="93"/>
      <c r="H16" s="136"/>
      <c r="I16" s="131"/>
      <c r="J16" s="162" t="str">
        <f t="shared" si="6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2"/>
        <v/>
      </c>
      <c r="V16" s="83" t="str">
        <f t="shared" si="3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Kalender!CN24</f>
        <v>45486</v>
      </c>
      <c r="AI16" s="62">
        <f>IF(Kalender!AG24&lt;&gt;"","x",0)</f>
        <v>0</v>
      </c>
      <c r="AJ16" s="62">
        <f>IF(Kalender!AH24&lt;&gt;"","x",0)</f>
        <v>0</v>
      </c>
      <c r="AK16" s="62">
        <f>Kalender!AI24</f>
        <v>0</v>
      </c>
      <c r="AL16" s="30">
        <f>IF(E16="1",0,IF(WEEKDAY(AH16)=2,Kalender!$T$4,IF(WEEKDAY(AH16)=3,Kalender!$T$5,IF(WEEKDAY(AH16)=4,Kalender!$T$6,IF(WEEKDAY(AH16)=5,Kalender!$T$7,IF(WEEKDAY(AH16)=6,Kalender!$T$8,0))))))</f>
        <v>0</v>
      </c>
      <c r="AM16" s="30">
        <f t="shared" si="7"/>
        <v>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4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Söndag</v>
      </c>
      <c r="D17" s="92" t="str">
        <f t="shared" si="1"/>
        <v>n</v>
      </c>
      <c r="E17" s="219" t="str">
        <f t="shared" si="5"/>
        <v>sö</v>
      </c>
      <c r="F17" s="97"/>
      <c r="G17" s="93"/>
      <c r="H17" s="136"/>
      <c r="I17" s="131"/>
      <c r="J17" s="162" t="str">
        <f t="shared" si="6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2"/>
        <v/>
      </c>
      <c r="V17" s="83" t="str">
        <f t="shared" si="3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Kalender!CN25</f>
        <v>45487</v>
      </c>
      <c r="AI17" s="62">
        <f>IF(Kalender!AG25&lt;&gt;"","x",0)</f>
        <v>0</v>
      </c>
      <c r="AJ17" s="62">
        <f>IF(Kalender!AH25&lt;&gt;"","x",0)</f>
        <v>0</v>
      </c>
      <c r="AK17" s="62">
        <f>Kalender!AI25</f>
        <v>0</v>
      </c>
      <c r="AL17" s="30">
        <f>IF(E17="1",0,IF(WEEKDAY(AH17)=2,Kalender!$T$4,IF(WEEKDAY(AH17)=3,Kalender!$T$5,IF(WEEKDAY(AH17)=4,Kalender!$T$6,IF(WEEKDAY(AH17)=5,Kalender!$T$7,IF(WEEKDAY(AH17)=6,Kalender!$T$8,0))))))</f>
        <v>0</v>
      </c>
      <c r="AM17" s="30">
        <f t="shared" si="7"/>
        <v>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4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Måndag</v>
      </c>
      <c r="D18" s="92" t="str">
        <f t="shared" si="1"/>
        <v/>
      </c>
      <c r="E18" s="219" t="str">
        <f t="shared" si="5"/>
        <v/>
      </c>
      <c r="F18" s="97"/>
      <c r="G18" s="93"/>
      <c r="H18" s="136"/>
      <c r="I18" s="131"/>
      <c r="J18" s="162" t="str">
        <f t="shared" si="6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2"/>
        <v/>
      </c>
      <c r="V18" s="83" t="str">
        <f t="shared" si="3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Kalender!CN26</f>
        <v>45488</v>
      </c>
      <c r="AI18" s="62">
        <f>IF(Kalender!AG26&lt;&gt;"","x",0)</f>
        <v>0</v>
      </c>
      <c r="AJ18" s="62">
        <f>IF(Kalender!AH26&lt;&gt;"","x",0)</f>
        <v>0</v>
      </c>
      <c r="AK18" s="62">
        <f>Kalender!AI26</f>
        <v>0</v>
      </c>
      <c r="AL18" s="30">
        <f>IF(E18="1",0,IF(WEEKDAY(AH18)=2,Kalender!$T$4,IF(WEEKDAY(AH18)=3,Kalender!$T$5,IF(WEEKDAY(AH18)=4,Kalender!$T$6,IF(WEEKDAY(AH18)=5,Kalender!$T$7,IF(WEEKDAY(AH18)=6,Kalender!$T$8,0))))))</f>
        <v>30</v>
      </c>
      <c r="AM18" s="30">
        <f t="shared" si="7"/>
        <v>480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480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4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Tisdag</v>
      </c>
      <c r="D19" s="92" t="str">
        <f t="shared" si="1"/>
        <v/>
      </c>
      <c r="E19" s="219" t="str">
        <f t="shared" si="5"/>
        <v/>
      </c>
      <c r="F19" s="97"/>
      <c r="G19" s="93"/>
      <c r="H19" s="136"/>
      <c r="I19" s="131"/>
      <c r="J19" s="162" t="str">
        <f t="shared" si="6"/>
        <v/>
      </c>
      <c r="K19" s="166"/>
      <c r="L19" s="167"/>
      <c r="M19" s="100" t="str">
        <f t="shared" si="36"/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 t="shared" si="2"/>
        <v/>
      </c>
      <c r="V19" s="83" t="str">
        <f t="shared" si="3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Kalender!CN27</f>
        <v>45489</v>
      </c>
      <c r="AI19" s="62">
        <f>IF(Kalender!AG27&lt;&gt;"","x",0)</f>
        <v>0</v>
      </c>
      <c r="AJ19" s="62">
        <f>IF(Kalender!AH27&lt;&gt;"","x",0)</f>
        <v>0</v>
      </c>
      <c r="AK19" s="62">
        <f>Kalender!AI27</f>
        <v>0</v>
      </c>
      <c r="AL19" s="30">
        <f>IF(E19="1",0,IF(WEEKDAY(AH19)=2,Kalender!$T$4,IF(WEEKDAY(AH19)=3,Kalender!$T$5,IF(WEEKDAY(AH19)=4,Kalender!$T$6,IF(WEEKDAY(AH19)=5,Kalender!$T$7,IF(WEEKDAY(AH19)=6,Kalender!$T$8,0))))))</f>
        <v>30</v>
      </c>
      <c r="AM19" s="30">
        <f t="shared" si="7"/>
        <v>480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480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4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Onsdag</v>
      </c>
      <c r="D20" s="92" t="str">
        <f t="shared" si="1"/>
        <v/>
      </c>
      <c r="E20" s="219" t="str">
        <f t="shared" si="5"/>
        <v/>
      </c>
      <c r="F20" s="97"/>
      <c r="G20" s="93"/>
      <c r="H20" s="136"/>
      <c r="I20" s="131"/>
      <c r="J20" s="162" t="str">
        <f t="shared" si="6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2"/>
        <v/>
      </c>
      <c r="V20" s="83" t="str">
        <f t="shared" si="3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Kalender!CN28</f>
        <v>45490</v>
      </c>
      <c r="AI20" s="62">
        <f>IF(Kalender!AG28&lt;&gt;"","x",0)</f>
        <v>0</v>
      </c>
      <c r="AJ20" s="62">
        <f>IF(Kalender!AH28&lt;&gt;"","x",0)</f>
        <v>0</v>
      </c>
      <c r="AK20" s="62">
        <f>Kalender!AI28</f>
        <v>0</v>
      </c>
      <c r="AL20" s="30">
        <f>IF(E20="1",0,IF(WEEKDAY(AH20)=2,Kalender!$T$4,IF(WEEKDAY(AH20)=3,Kalender!$T$5,IF(WEEKDAY(AH20)=4,Kalender!$T$6,IF(WEEKDAY(AH20)=5,Kalender!$T$7,IF(WEEKDAY(AH20)=6,Kalender!$T$8,0))))))</f>
        <v>30</v>
      </c>
      <c r="AM20" s="30">
        <f t="shared" si="7"/>
        <v>480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480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4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Torsdag</v>
      </c>
      <c r="D21" s="92" t="str">
        <f t="shared" si="1"/>
        <v/>
      </c>
      <c r="E21" s="219" t="str">
        <f t="shared" si="5"/>
        <v/>
      </c>
      <c r="F21" s="97"/>
      <c r="G21" s="93"/>
      <c r="H21" s="136"/>
      <c r="I21" s="131"/>
      <c r="J21" s="162" t="str">
        <f t="shared" si="6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2"/>
        <v/>
      </c>
      <c r="V21" s="83" t="str">
        <f t="shared" si="3"/>
        <v/>
      </c>
      <c r="W21" s="11"/>
      <c r="X21" s="11"/>
      <c r="Y21" s="11"/>
      <c r="Z21" s="94"/>
      <c r="AH21" s="15">
        <f>Kalender!CN29</f>
        <v>45491</v>
      </c>
      <c r="AI21" s="62">
        <f>IF(Kalender!AG29&lt;&gt;"","x",0)</f>
        <v>0</v>
      </c>
      <c r="AJ21" s="62">
        <f>IF(Kalender!AH29&lt;&gt;"","x",0)</f>
        <v>0</v>
      </c>
      <c r="AK21" s="62">
        <f>Kalender!AI29</f>
        <v>0</v>
      </c>
      <c r="AL21" s="30">
        <f>IF(E21="1",0,IF(WEEKDAY(AH21)=2,Kalender!$T$4,IF(WEEKDAY(AH21)=3,Kalender!$T$5,IF(WEEKDAY(AH21)=4,Kalender!$T$6,IF(WEEKDAY(AH21)=5,Kalender!$T$7,IF(WEEKDAY(AH21)=6,Kalender!$T$8,0))))))</f>
        <v>30</v>
      </c>
      <c r="AM21" s="30">
        <f t="shared" si="7"/>
        <v>480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480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4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Fredag</v>
      </c>
      <c r="D22" s="92" t="str">
        <f t="shared" si="1"/>
        <v/>
      </c>
      <c r="E22" s="219" t="str">
        <f t="shared" si="5"/>
        <v/>
      </c>
      <c r="F22" s="97"/>
      <c r="G22" s="93"/>
      <c r="H22" s="136"/>
      <c r="I22" s="131"/>
      <c r="J22" s="162" t="str">
        <f t="shared" si="6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2"/>
        <v/>
      </c>
      <c r="V22" s="83" t="str">
        <f t="shared" si="3"/>
        <v/>
      </c>
      <c r="W22" s="11"/>
      <c r="X22" s="11"/>
      <c r="Y22" s="11"/>
      <c r="Z22" s="94"/>
      <c r="AA22" s="63"/>
      <c r="AB22" s="256" t="s">
        <v>139</v>
      </c>
      <c r="AC22" s="257"/>
      <c r="AD22" s="257"/>
      <c r="AE22" s="258"/>
      <c r="AF22" s="63"/>
      <c r="AG22" s="16"/>
      <c r="AH22" s="15">
        <f>Kalender!CN30</f>
        <v>45492</v>
      </c>
      <c r="AI22" s="62">
        <f>IF(Kalender!AG30&lt;&gt;"","x",0)</f>
        <v>0</v>
      </c>
      <c r="AJ22" s="62">
        <f>IF(Kalender!AH30&lt;&gt;"","x",0)</f>
        <v>0</v>
      </c>
      <c r="AK22" s="62">
        <f>Kalender!AI30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7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4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Lördag</v>
      </c>
      <c r="D23" s="92" t="str">
        <f t="shared" si="1"/>
        <v/>
      </c>
      <c r="E23" s="219" t="str">
        <f t="shared" si="5"/>
        <v>lö</v>
      </c>
      <c r="F23" s="97"/>
      <c r="G23" s="93"/>
      <c r="H23" s="136"/>
      <c r="I23" s="131"/>
      <c r="J23" s="162" t="str">
        <f t="shared" si="6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2"/>
        <v/>
      </c>
      <c r="V23" s="83" t="str">
        <f t="shared" si="3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Kalender!CN31</f>
        <v>45493</v>
      </c>
      <c r="AI23" s="62">
        <f>IF(Kalender!AG31&lt;&gt;"","x",0)</f>
        <v>0</v>
      </c>
      <c r="AJ23" s="62">
        <f>IF(Kalender!AH31&lt;&gt;"","x",0)</f>
        <v>0</v>
      </c>
      <c r="AK23" s="62">
        <f>Kalender!AI31</f>
        <v>0</v>
      </c>
      <c r="AL23" s="30">
        <f>IF(E23="1",0,IF(WEEKDAY(AH23)=2,Kalender!$T$4,IF(WEEKDAY(AH23)=3,Kalender!$T$5,IF(WEEKDAY(AH23)=4,Kalender!$T$6,IF(WEEKDAY(AH23)=5,Kalender!$T$7,IF(WEEKDAY(AH23)=6,Kalender!$T$8,0))))))</f>
        <v>0</v>
      </c>
      <c r="AM23" s="30">
        <f t="shared" si="7"/>
        <v>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4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Söndag</v>
      </c>
      <c r="D24" s="71" t="str">
        <f t="shared" si="1"/>
        <v>n</v>
      </c>
      <c r="E24" s="219" t="str">
        <f t="shared" si="5"/>
        <v>sö</v>
      </c>
      <c r="F24" s="98"/>
      <c r="G24" s="67"/>
      <c r="H24" s="137"/>
      <c r="I24" s="132"/>
      <c r="J24" s="162" t="str">
        <f t="shared" si="6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2"/>
        <v/>
      </c>
      <c r="V24" s="83" t="str">
        <f t="shared" si="3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Kalender!CN32</f>
        <v>45494</v>
      </c>
      <c r="AI24" s="62">
        <f>IF(Kalender!AG32&lt;&gt;"","x",0)</f>
        <v>0</v>
      </c>
      <c r="AJ24" s="62">
        <f>IF(Kalender!AH32&lt;&gt;"","x",0)</f>
        <v>0</v>
      </c>
      <c r="AK24" s="62">
        <f>Kalender!AI32</f>
        <v>0</v>
      </c>
      <c r="AL24" s="30">
        <f>IF(E24="1",0,IF(WEEKDAY(AH24)=2,Kalender!$T$4,IF(WEEKDAY(AH24)=3,Kalender!$T$5,IF(WEEKDAY(AH24)=4,Kalender!$T$6,IF(WEEKDAY(AH24)=5,Kalender!$T$7,IF(WEEKDAY(AH24)=6,Kalender!$T$8,0))))))</f>
        <v>0</v>
      </c>
      <c r="AM24" s="30">
        <f t="shared" si="7"/>
        <v>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4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Måndag</v>
      </c>
      <c r="D25" s="92" t="str">
        <f t="shared" si="1"/>
        <v/>
      </c>
      <c r="E25" s="219" t="str">
        <f t="shared" si="5"/>
        <v/>
      </c>
      <c r="F25" s="97"/>
      <c r="G25" s="93"/>
      <c r="H25" s="136"/>
      <c r="I25" s="131"/>
      <c r="J25" s="162" t="str">
        <f t="shared" si="6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2"/>
        <v/>
      </c>
      <c r="V25" s="83" t="str">
        <f t="shared" si="3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Kalender!CN33</f>
        <v>45495</v>
      </c>
      <c r="AI25" s="62">
        <f>IF(Kalender!AG33&lt;&gt;"","x",0)</f>
        <v>0</v>
      </c>
      <c r="AJ25" s="62">
        <f>IF(Kalender!AH33&lt;&gt;"","x",0)</f>
        <v>0</v>
      </c>
      <c r="AK25" s="62">
        <f>Kalender!AI33</f>
        <v>0</v>
      </c>
      <c r="AL25" s="30">
        <f>IF(E25="1",0,IF(WEEKDAY(AH25)=2,Kalender!$T$4,IF(WEEKDAY(AH25)=3,Kalender!$T$5,IF(WEEKDAY(AH25)=4,Kalender!$T$6,IF(WEEKDAY(AH25)=5,Kalender!$T$7,IF(WEEKDAY(AH25)=6,Kalender!$T$8,0))))))</f>
        <v>30</v>
      </c>
      <c r="AM25" s="30">
        <f t="shared" si="7"/>
        <v>480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480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4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Tisdag</v>
      </c>
      <c r="D26" s="71" t="str">
        <f t="shared" si="1"/>
        <v/>
      </c>
      <c r="E26" s="219" t="str">
        <f t="shared" si="5"/>
        <v/>
      </c>
      <c r="F26" s="98"/>
      <c r="G26" s="67"/>
      <c r="H26" s="137"/>
      <c r="I26" s="132"/>
      <c r="J26" s="162" t="str">
        <f t="shared" si="6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2"/>
        <v/>
      </c>
      <c r="V26" s="83" t="str">
        <f t="shared" si="3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Kalender!CN34</f>
        <v>45496</v>
      </c>
      <c r="AI26" s="62">
        <f>IF(Kalender!AG34&lt;&gt;"","x",0)</f>
        <v>0</v>
      </c>
      <c r="AJ26" s="62">
        <f>IF(Kalender!AH34&lt;&gt;"","x",0)</f>
        <v>0</v>
      </c>
      <c r="AK26" s="62">
        <f>Kalender!AI34</f>
        <v>0</v>
      </c>
      <c r="AL26" s="30">
        <f>IF(E26="1",0,IF(WEEKDAY(AH26)=2,Kalender!$T$4,IF(WEEKDAY(AH26)=3,Kalender!$T$5,IF(WEEKDAY(AH26)=4,Kalender!$T$6,IF(WEEKDAY(AH26)=5,Kalender!$T$7,IF(WEEKDAY(AH26)=6,Kalender!$T$8,0))))))</f>
        <v>30</v>
      </c>
      <c r="AM26" s="30">
        <f t="shared" si="7"/>
        <v>480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480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4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Onsdag</v>
      </c>
      <c r="D27" s="92" t="str">
        <f t="shared" si="1"/>
        <v/>
      </c>
      <c r="E27" s="219" t="str">
        <f t="shared" si="5"/>
        <v/>
      </c>
      <c r="F27" s="97"/>
      <c r="G27" s="93"/>
      <c r="H27" s="136"/>
      <c r="I27" s="131"/>
      <c r="J27" s="162" t="str">
        <f t="shared" si="6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2"/>
        <v/>
      </c>
      <c r="V27" s="83" t="str">
        <f t="shared" si="3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Kalender!CN35</f>
        <v>45497</v>
      </c>
      <c r="AI27" s="62">
        <f>IF(Kalender!AG35&lt;&gt;"","x",0)</f>
        <v>0</v>
      </c>
      <c r="AJ27" s="62">
        <f>IF(Kalender!AH35&lt;&gt;"","x",0)</f>
        <v>0</v>
      </c>
      <c r="AK27" s="62">
        <f>Kalender!AI35</f>
        <v>0</v>
      </c>
      <c r="AL27" s="30">
        <f>IF(E27="1",0,IF(WEEKDAY(AH27)=2,Kalender!$T$4,IF(WEEKDAY(AH27)=3,Kalender!$T$5,IF(WEEKDAY(AH27)=4,Kalender!$T$6,IF(WEEKDAY(AH27)=5,Kalender!$T$7,IF(WEEKDAY(AH27)=6,Kalender!$T$8,0))))))</f>
        <v>30</v>
      </c>
      <c r="AM27" s="30">
        <f t="shared" si="7"/>
        <v>480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480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4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Torsdag</v>
      </c>
      <c r="D28" s="71" t="str">
        <f t="shared" si="1"/>
        <v/>
      </c>
      <c r="E28" s="219" t="str">
        <f t="shared" si="5"/>
        <v/>
      </c>
      <c r="F28" s="98"/>
      <c r="G28" s="67"/>
      <c r="H28" s="137"/>
      <c r="I28" s="132"/>
      <c r="J28" s="162" t="str">
        <f t="shared" si="6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2"/>
        <v/>
      </c>
      <c r="V28" s="83" t="str">
        <f t="shared" si="3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Kalender!CN36</f>
        <v>45498</v>
      </c>
      <c r="AI28" s="62">
        <f>IF(Kalender!AG36&lt;&gt;"","x",0)</f>
        <v>0</v>
      </c>
      <c r="AJ28" s="62">
        <f>IF(Kalender!AH36&lt;&gt;"","x",0)</f>
        <v>0</v>
      </c>
      <c r="AK28" s="62">
        <f>Kalender!AI36</f>
        <v>0</v>
      </c>
      <c r="AL28" s="30">
        <f>IF(E28="1",0,IF(WEEKDAY(AH28)=2,Kalender!$T$4,IF(WEEKDAY(AH28)=3,Kalender!$T$5,IF(WEEKDAY(AH28)=4,Kalender!$T$6,IF(WEEKDAY(AH28)=5,Kalender!$T$7,IF(WEEKDAY(AH28)=6,Kalender!$T$8,0))))))</f>
        <v>30</v>
      </c>
      <c r="AM28" s="30">
        <f t="shared" si="7"/>
        <v>480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480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4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Fredag</v>
      </c>
      <c r="D29" s="92" t="str">
        <f t="shared" si="1"/>
        <v/>
      </c>
      <c r="E29" s="219" t="str">
        <f t="shared" si="5"/>
        <v/>
      </c>
      <c r="F29" s="97"/>
      <c r="G29" s="93"/>
      <c r="H29" s="136"/>
      <c r="I29" s="131"/>
      <c r="J29" s="162" t="str">
        <f t="shared" si="6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2"/>
        <v/>
      </c>
      <c r="V29" s="83" t="str">
        <f t="shared" si="3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Kalender!CN37</f>
        <v>45499</v>
      </c>
      <c r="AI29" s="62">
        <f>IF(Kalender!AG37&lt;&gt;"","x",0)</f>
        <v>0</v>
      </c>
      <c r="AJ29" s="62">
        <f>IF(Kalender!AH37&lt;&gt;"","x",0)</f>
        <v>0</v>
      </c>
      <c r="AK29" s="62">
        <f>Kalender!AI37</f>
        <v>0</v>
      </c>
      <c r="AL29" s="30">
        <f>IF(E29="1",0,IF(WEEKDAY(AH29)=2,Kalender!$T$4,IF(WEEKDAY(AH29)=3,Kalender!$T$5,IF(WEEKDAY(AH29)=4,Kalender!$T$6,IF(WEEKDAY(AH29)=5,Kalender!$T$7,IF(WEEKDAY(AH29)=6,Kalender!$T$8,0))))))</f>
        <v>30</v>
      </c>
      <c r="AM29" s="30">
        <f t="shared" si="7"/>
        <v>480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4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Lördag</v>
      </c>
      <c r="D30" s="71" t="str">
        <f t="shared" si="1"/>
        <v/>
      </c>
      <c r="E30" s="219" t="str">
        <f t="shared" si="5"/>
        <v>lö</v>
      </c>
      <c r="F30" s="98"/>
      <c r="G30" s="67"/>
      <c r="H30" s="137"/>
      <c r="I30" s="132"/>
      <c r="J30" s="162" t="str">
        <f t="shared" si="6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2"/>
        <v/>
      </c>
      <c r="V30" s="83" t="str">
        <f t="shared" si="3"/>
        <v/>
      </c>
      <c r="W30" s="11"/>
      <c r="X30" s="11"/>
      <c r="Y30" s="11"/>
      <c r="Z30" s="73"/>
      <c r="AH30" s="15">
        <f>Kalender!CN38</f>
        <v>45500</v>
      </c>
      <c r="AI30" s="62">
        <f>IF(Kalender!AG38&lt;&gt;"","x",0)</f>
        <v>0</v>
      </c>
      <c r="AJ30" s="62">
        <f>IF(Kalender!AH38&lt;&gt;"","x",0)</f>
        <v>0</v>
      </c>
      <c r="AK30" s="62">
        <f>Kalender!AI38</f>
        <v>0</v>
      </c>
      <c r="AL30" s="30">
        <f>IF(E30="1",0,IF(WEEKDAY(AH30)=2,Kalender!$T$4,IF(WEEKDAY(AH30)=3,Kalender!$T$5,IF(WEEKDAY(AH30)=4,Kalender!$T$6,IF(WEEKDAY(AH30)=5,Kalender!$T$7,IF(WEEKDAY(AH30)=6,Kalender!$T$8,0))))))</f>
        <v>0</v>
      </c>
      <c r="AM30" s="30">
        <f t="shared" si="7"/>
        <v>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4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Söndag</v>
      </c>
      <c r="D31" s="92" t="str">
        <f t="shared" si="1"/>
        <v>n</v>
      </c>
      <c r="E31" s="219" t="str">
        <f t="shared" si="5"/>
        <v>sö</v>
      </c>
      <c r="F31" s="97"/>
      <c r="G31" s="93"/>
      <c r="H31" s="136"/>
      <c r="I31" s="131"/>
      <c r="J31" s="162" t="str">
        <f t="shared" si="6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2"/>
        <v/>
      </c>
      <c r="V31" s="83" t="str">
        <f t="shared" si="3"/>
        <v/>
      </c>
      <c r="W31" s="11"/>
      <c r="X31" s="11"/>
      <c r="Y31" s="11"/>
      <c r="Z31" s="94"/>
      <c r="AB31" s="250" t="s">
        <v>133</v>
      </c>
      <c r="AC31" s="251"/>
      <c r="AD31" s="251"/>
      <c r="AE31" s="251"/>
      <c r="AH31" s="15">
        <f>Kalender!CN39</f>
        <v>45501</v>
      </c>
      <c r="AI31" s="62">
        <f>IF(Kalender!AG39&lt;&gt;"","x",0)</f>
        <v>0</v>
      </c>
      <c r="AJ31" s="62">
        <f>IF(Kalender!AH39&lt;&gt;"","x",0)</f>
        <v>0</v>
      </c>
      <c r="AK31" s="62">
        <f>Kalender!AI39</f>
        <v>0</v>
      </c>
      <c r="AL31" s="30">
        <f>IF(E31="1",0,IF(WEEKDAY(AH31)=2,Kalender!$T$4,IF(WEEKDAY(AH31)=3,Kalender!$T$5,IF(WEEKDAY(AH31)=4,Kalender!$T$6,IF(WEEKDAY(AH31)=5,Kalender!$T$7,IF(WEEKDAY(AH31)=6,Kalender!$T$8,0))))))</f>
        <v>0</v>
      </c>
      <c r="AM31" s="30">
        <f t="shared" si="7"/>
        <v>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4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Måndag</v>
      </c>
      <c r="D32" s="71" t="str">
        <f t="shared" si="1"/>
        <v/>
      </c>
      <c r="E32" s="219" t="str">
        <f t="shared" si="5"/>
        <v/>
      </c>
      <c r="F32" s="98"/>
      <c r="G32" s="67"/>
      <c r="H32" s="137"/>
      <c r="I32" s="132"/>
      <c r="J32" s="162" t="str">
        <f t="shared" si="6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2"/>
        <v/>
      </c>
      <c r="V32" s="83" t="str">
        <f t="shared" si="3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Kalender!CN40</f>
        <v>45502</v>
      </c>
      <c r="AI32" s="62">
        <f>IF(Kalender!AG40&lt;&gt;"","x",0)</f>
        <v>0</v>
      </c>
      <c r="AJ32" s="62">
        <f>IF(Kalender!AH40&lt;&gt;"","x",0)</f>
        <v>0</v>
      </c>
      <c r="AK32" s="62">
        <f>Kalender!AI40</f>
        <v>0</v>
      </c>
      <c r="AL32" s="30">
        <f>IF(E32="1",0,IF(WEEKDAY(AH32)=2,Kalender!$T$4,IF(WEEKDAY(AH32)=3,Kalender!$T$5,IF(WEEKDAY(AH32)=4,Kalender!$T$6,IF(WEEKDAY(AH32)=5,Kalender!$T$7,IF(WEEKDAY(AH32)=6,Kalender!$T$8,0))))))</f>
        <v>30</v>
      </c>
      <c r="AM32" s="30">
        <f t="shared" si="7"/>
        <v>480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480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4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x14ac:dyDescent="0.2">
      <c r="B33" s="90">
        <v>30</v>
      </c>
      <c r="C33" s="91" t="str">
        <f t="shared" si="0"/>
        <v>Tisdag</v>
      </c>
      <c r="D33" s="92" t="str">
        <f t="shared" si="1"/>
        <v/>
      </c>
      <c r="E33" s="219" t="str">
        <f t="shared" si="5"/>
        <v/>
      </c>
      <c r="F33" s="97"/>
      <c r="G33" s="93"/>
      <c r="H33" s="136"/>
      <c r="I33" s="131"/>
      <c r="J33" s="162" t="str">
        <f t="shared" si="6"/>
        <v/>
      </c>
      <c r="K33" s="166"/>
      <c r="L33" s="167"/>
      <c r="M33" s="100" t="str">
        <f t="shared" si="36"/>
        <v/>
      </c>
      <c r="N33" s="83" t="str">
        <f t="shared" si="37"/>
        <v/>
      </c>
      <c r="O33" s="176"/>
      <c r="P33" s="108"/>
      <c r="Q33" s="184"/>
      <c r="R33" s="188"/>
      <c r="S33" s="189"/>
      <c r="T33" s="190"/>
      <c r="U33" s="100" t="str">
        <f t="shared" si="2"/>
        <v/>
      </c>
      <c r="V33" s="83" t="str">
        <f t="shared" si="3"/>
        <v/>
      </c>
      <c r="W33" s="11"/>
      <c r="X33" s="11"/>
      <c r="Y33" s="11"/>
      <c r="Z33" s="94"/>
      <c r="AH33" s="15">
        <f>Kalender!CN41</f>
        <v>45503</v>
      </c>
      <c r="AI33" s="62">
        <f>IF(Kalender!AG41&lt;&gt;"","x",0)</f>
        <v>0</v>
      </c>
      <c r="AJ33" s="62">
        <f>IF(Kalender!AH41&lt;&gt;"","x",0)</f>
        <v>0</v>
      </c>
      <c r="AK33" s="62">
        <f>Kalender!AI41</f>
        <v>0</v>
      </c>
      <c r="AL33" s="30">
        <f>IF(E33="1",0,IF(WEEKDAY(AH33)=2,Kalender!$T$4,IF(WEEKDAY(AH33)=3,Kalender!$T$5,IF(WEEKDAY(AH33)=4,Kalender!$T$6,IF(WEEKDAY(AH33)=5,Kalender!$T$7,IF(WEEKDAY(AH33)=6,Kalender!$T$8,0))))))</f>
        <v>30</v>
      </c>
      <c r="AM33" s="30">
        <f t="shared" si="7"/>
        <v>480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480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4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thickBot="1" x14ac:dyDescent="0.25">
      <c r="B34" s="74">
        <v>31</v>
      </c>
      <c r="C34" s="75" t="str">
        <f t="shared" si="0"/>
        <v>Onsdag</v>
      </c>
      <c r="D34" s="76" t="str">
        <f t="shared" si="1"/>
        <v/>
      </c>
      <c r="E34" s="220" t="str">
        <f t="shared" si="5"/>
        <v/>
      </c>
      <c r="F34" s="99"/>
      <c r="G34" s="77"/>
      <c r="H34" s="138"/>
      <c r="I34" s="133"/>
      <c r="J34" s="209" t="str">
        <f t="shared" si="6"/>
        <v/>
      </c>
      <c r="K34" s="169"/>
      <c r="L34" s="169"/>
      <c r="M34" s="113" t="str">
        <f t="shared" si="36"/>
        <v/>
      </c>
      <c r="N34" s="112" t="str">
        <f t="shared" si="37"/>
        <v/>
      </c>
      <c r="O34" s="178"/>
      <c r="P34" s="111"/>
      <c r="Q34" s="185"/>
      <c r="R34" s="191"/>
      <c r="S34" s="192"/>
      <c r="T34" s="193"/>
      <c r="U34" s="126" t="str">
        <f t="shared" si="2"/>
        <v/>
      </c>
      <c r="V34" s="127" t="str">
        <f t="shared" si="3"/>
        <v/>
      </c>
      <c r="W34" s="102"/>
      <c r="X34" s="102"/>
      <c r="Y34" s="102"/>
      <c r="Z34" s="78"/>
      <c r="AH34" s="15">
        <f>Kalender!CN42</f>
        <v>45504</v>
      </c>
      <c r="AI34" s="62">
        <f>IF(Kalender!AG42&lt;&gt;"","x",0)</f>
        <v>0</v>
      </c>
      <c r="AJ34" s="62">
        <f>IF(Kalender!AH42&lt;&gt;"","x",0)</f>
        <v>0</v>
      </c>
      <c r="AK34" s="62">
        <f>Kalender!AI42</f>
        <v>0</v>
      </c>
      <c r="AL34" s="30">
        <f>IF(E34="1",0,IF(WEEKDAY(AH34)=2,Kalender!$T$4,IF(WEEKDAY(AH34)=3,Kalender!$T$5,IF(WEEKDAY(AH34)=4,Kalender!$T$6,IF(WEEKDAY(AH34)=5,Kalender!$T$7,IF(WEEKDAY(AH34)=6,Kalender!$T$8,0))))))</f>
        <v>30</v>
      </c>
      <c r="AM34" s="30">
        <f t="shared" si="7"/>
        <v>480</v>
      </c>
      <c r="AN34" s="30">
        <f>IF(E34="1",0,IF(E34="k",-AK34*60*Kalender!$AS$6,0))</f>
        <v>0</v>
      </c>
      <c r="AO34" s="30">
        <f>IF(WEEKDAY(AH34)=2,Kalender!$AB$4*60+Kalender!$AD$4,IF(WEEKDAY(AH34)=3,Kalender!$AB$5*60+Kalender!$AD$5,IF(WEEKDAY(AH34)=4,Kalender!$AB$6*60+Kalender!$AD$6,IF(WEEKDAY(AH34)=5,Kalender!$AB$7*60+Kalender!$AD$7,IF(WEEKDAY(AH34)=6,Kalender!$AB$8*60+Kalender!$AD$8,0)))))</f>
        <v>480</v>
      </c>
      <c r="AP34" s="62" t="str">
        <f>IF(F34="","",IF(WEEKDAY(AH34)=2,Kalender!BK4-(F34*60+G34),IF(WEEKDAY(AH34)=3,Kalender!BK5-(F34*60+G34),IF(WEEKDAY(AH34)=4,Kalender!BK6-(F34*60+G34),IF(WEEKDAY(AH34)=5,Kalender!BK7-(F34*60+G34),IF(WEEKDAY(AH34)=6,Kalender!BK8-(F34*60+G34),""))))))</f>
        <v/>
      </c>
      <c r="AQ34" s="62" t="str">
        <f>IF(H34="","",IF(WEEKDAY(AH34)=2,(H34*60+I34)-Kalender!BM4,IF(WEEKDAY(AH34)=3,(H34*60+I34)-Kalender!BM5,IF(WEEKDAY(AH34)=4,(H34*60+I34)-Kalender!BM6,IF(WEEKDAY(AH34)=5,(H34*60+I34)-Kalender!BM7,IF(WEEKDAY(AH34)=6,(H34*60+I34)-Kalender!BM8,""))))))</f>
        <v/>
      </c>
      <c r="AR34" t="str">
        <f t="shared" si="8"/>
        <v/>
      </c>
      <c r="AS34" t="str">
        <f t="shared" si="4"/>
        <v/>
      </c>
      <c r="AT34">
        <f t="shared" si="9"/>
        <v>0</v>
      </c>
      <c r="AU34">
        <f t="shared" si="10"/>
        <v>0</v>
      </c>
      <c r="AV34">
        <f t="shared" si="11"/>
        <v>0</v>
      </c>
      <c r="AW34">
        <f t="shared" si="12"/>
        <v>0</v>
      </c>
      <c r="AX34">
        <f t="shared" si="13"/>
        <v>0</v>
      </c>
      <c r="AY34">
        <f t="shared" si="14"/>
        <v>0</v>
      </c>
      <c r="AZ34">
        <f t="shared" si="15"/>
        <v>0</v>
      </c>
      <c r="BA34" t="str">
        <f t="shared" si="16"/>
        <v/>
      </c>
      <c r="BB34" s="12">
        <f t="shared" si="17"/>
        <v>0</v>
      </c>
      <c r="BC34" s="12">
        <f t="shared" si="18"/>
        <v>0</v>
      </c>
      <c r="BD34" s="12">
        <f t="shared" si="19"/>
        <v>0</v>
      </c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SUM(AM4:AM34)</f>
        <v>11040</v>
      </c>
      <c r="AT35">
        <f>SUM(AT4:AT34)</f>
        <v>0</v>
      </c>
      <c r="AV35">
        <f t="shared" ref="AV35:BE35" si="38">SUM(AV4:AV34)</f>
        <v>0</v>
      </c>
      <c r="AW35">
        <f t="shared" si="38"/>
        <v>0</v>
      </c>
      <c r="AX35">
        <f t="shared" si="38"/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SUM(Jan:Jul!AZ35)</f>
        <v>0</v>
      </c>
      <c r="AW37">
        <f>BD35</f>
        <v>0</v>
      </c>
    </row>
    <row r="39" spans="2:73" x14ac:dyDescent="0.2">
      <c r="AH39">
        <f>SUM(Jan:Jul!AW35)</f>
        <v>0</v>
      </c>
    </row>
    <row r="41" spans="2:73" x14ac:dyDescent="0.2">
      <c r="AH41">
        <f>SUM(Jan:Jul!AW37)</f>
        <v>0</v>
      </c>
    </row>
  </sheetData>
  <sheetProtection algorithmName="SHA-512" hashValue="wxbMTMouB0WMaleABgDm+sz8L3LbysL08I6V/J9K0Mwehix/DHZYnDv3gFI6f1VnBiDx/O/tZ7C855rsZAAx0w==" saltValue="Bq1lWgceiLPYwlsVzb0EfA==" spinCount="100000" sheet="1" selectLockedCells="1"/>
  <mergeCells count="14">
    <mergeCell ref="AB22:AE22"/>
    <mergeCell ref="AB31:AE31"/>
    <mergeCell ref="AB3:AE3"/>
    <mergeCell ref="T1:Y1"/>
    <mergeCell ref="Q2:R2"/>
    <mergeCell ref="S2:T2"/>
    <mergeCell ref="U2:V2"/>
    <mergeCell ref="W2:Y2"/>
    <mergeCell ref="M1:S1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41"/>
  <sheetViews>
    <sheetView showRowColHeaders="0" workbookViewId="0">
      <selection activeCell="F4" sqref="F4"/>
    </sheetView>
  </sheetViews>
  <sheetFormatPr defaultColWidth="8.85546875" defaultRowHeight="12.75" x14ac:dyDescent="0.2"/>
  <cols>
    <col min="1" max="1" width="0.85546875" style="4" customWidth="1"/>
    <col min="2" max="2" width="3" style="13" customWidth="1"/>
    <col min="3" max="3" width="7" style="2" customWidth="1"/>
    <col min="4" max="4" width="1.42578125" style="2" customWidth="1"/>
    <col min="5" max="5" width="2.140625" style="4" customWidth="1"/>
    <col min="6" max="9" width="4.42578125" style="4" customWidth="1"/>
    <col min="10" max="10" width="5.5703125" style="8" bestFit="1" customWidth="1"/>
    <col min="11" max="12" width="4.42578125" style="8" customWidth="1"/>
    <col min="13" max="16" width="4.42578125" style="4" customWidth="1"/>
    <col min="17" max="20" width="3.5703125" style="4" customWidth="1"/>
    <col min="21" max="22" width="4.42578125" style="4" customWidth="1"/>
    <col min="23" max="25" width="2.5703125" style="4" customWidth="1"/>
    <col min="26" max="26" width="12.140625" style="4" customWidth="1"/>
    <col min="27" max="27" width="1.85546875" style="4" customWidth="1"/>
    <col min="28" max="28" width="1.5703125" style="4" customWidth="1"/>
    <col min="29" max="30" width="4.5703125" style="4" customWidth="1"/>
    <col min="31" max="32" width="8.5703125" style="4" customWidth="1"/>
    <col min="33" max="33" width="9.42578125" hidden="1" customWidth="1"/>
    <col min="34" max="34" width="7.140625" hidden="1" customWidth="1"/>
    <col min="35" max="35" width="4.28515625" hidden="1" customWidth="1"/>
    <col min="36" max="36" width="5.140625" hidden="1" customWidth="1"/>
    <col min="37" max="37" width="4.5703125" hidden="1" customWidth="1"/>
    <col min="38" max="38" width="5.85546875" hidden="1" customWidth="1"/>
    <col min="39" max="39" width="6.140625" hidden="1" customWidth="1"/>
    <col min="40" max="40" width="11" hidden="1" customWidth="1"/>
    <col min="41" max="41" width="11.5703125" hidden="1" customWidth="1"/>
    <col min="42" max="42" width="8.42578125" hidden="1" customWidth="1"/>
    <col min="43" max="43" width="5.85546875" hidden="1" customWidth="1"/>
    <col min="44" max="44" width="8.28515625" hidden="1" customWidth="1"/>
    <col min="45" max="45" width="8.42578125" hidden="1" customWidth="1"/>
    <col min="46" max="46" width="6.85546875" hidden="1" customWidth="1"/>
    <col min="47" max="47" width="5.28515625" hidden="1" customWidth="1"/>
    <col min="48" max="48" width="6.28515625" hidden="1" customWidth="1"/>
    <col min="49" max="49" width="3.5703125" hidden="1" customWidth="1"/>
    <col min="50" max="50" width="5.5703125" hidden="1" customWidth="1"/>
    <col min="51" max="51" width="4.42578125" hidden="1" customWidth="1"/>
    <col min="52" max="52" width="3.85546875" hidden="1" customWidth="1"/>
    <col min="53" max="53" width="9.7109375" hidden="1" customWidth="1"/>
    <col min="54" max="54" width="2.85546875" hidden="1" customWidth="1"/>
    <col min="55" max="55" width="8.42578125" hidden="1" customWidth="1"/>
    <col min="56" max="56" width="8.5703125" hidden="1" customWidth="1"/>
    <col min="57" max="57" width="7.42578125" hidden="1" customWidth="1"/>
    <col min="58" max="58" width="9.140625" hidden="1" customWidth="1"/>
    <col min="59" max="59" width="7.42578125" hidden="1" customWidth="1"/>
    <col min="60" max="60" width="4.85546875" hidden="1" customWidth="1"/>
    <col min="61" max="61" width="6.5703125" hidden="1" customWidth="1"/>
    <col min="62" max="62" width="7.42578125" hidden="1" customWidth="1"/>
    <col min="63" max="63" width="4.85546875" hidden="1" customWidth="1"/>
    <col min="64" max="64" width="6.5703125" hidden="1" customWidth="1"/>
    <col min="65" max="65" width="7.42578125" hidden="1" customWidth="1"/>
    <col min="66" max="66" width="4.85546875" hidden="1" customWidth="1"/>
    <col min="67" max="67" width="6.5703125" hidden="1" customWidth="1"/>
    <col min="68" max="68" width="7.42578125" hidden="1" customWidth="1"/>
    <col min="69" max="69" width="4.85546875" hidden="1" customWidth="1"/>
    <col min="70" max="70" width="6.5703125" hidden="1" customWidth="1"/>
    <col min="71" max="71" width="7.42578125" hidden="1" customWidth="1"/>
    <col min="72" max="72" width="4.85546875" hidden="1" customWidth="1"/>
    <col min="73" max="73" width="6.5703125" hidden="1" customWidth="1"/>
    <col min="74" max="16384" width="8.85546875" style="4"/>
  </cols>
  <sheetData>
    <row r="1" spans="1:73" s="36" customFormat="1" ht="18" customHeight="1" thickBot="1" x14ac:dyDescent="0.45">
      <c r="A1" s="43"/>
      <c r="B1" s="43"/>
      <c r="C1" s="46" t="s">
        <v>125</v>
      </c>
      <c r="D1" s="103"/>
      <c r="E1" s="33"/>
      <c r="F1" s="33"/>
      <c r="G1" s="34"/>
      <c r="H1" s="34"/>
      <c r="I1" s="35"/>
      <c r="J1" s="44"/>
      <c r="K1" s="44"/>
      <c r="L1" s="44"/>
      <c r="M1" s="259" t="str">
        <f>Sammanställning!M3</f>
        <v>Ditt namn ska stå här</v>
      </c>
      <c r="N1" s="260"/>
      <c r="O1" s="260"/>
      <c r="P1" s="260"/>
      <c r="Q1" s="260"/>
      <c r="R1" s="260"/>
      <c r="S1" s="260"/>
      <c r="T1" s="235">
        <f>AH4</f>
        <v>45505</v>
      </c>
      <c r="U1" s="235"/>
      <c r="V1" s="235"/>
      <c r="W1" s="235"/>
      <c r="X1" s="235"/>
      <c r="Y1" s="235"/>
      <c r="Z1" s="65">
        <f>AH4</f>
        <v>45505</v>
      </c>
      <c r="AA1" s="47"/>
      <c r="AB1" s="47"/>
      <c r="AC1" s="47"/>
      <c r="AD1" s="47"/>
      <c r="AE1" s="47"/>
      <c r="AF1" s="47"/>
      <c r="AG1" s="17"/>
      <c r="AH1" s="64"/>
      <c r="AI1" s="17"/>
      <c r="AJ1" s="17"/>
      <c r="AK1" s="17"/>
      <c r="AL1" s="17"/>
      <c r="AM1" s="17"/>
      <c r="AN1" s="17"/>
      <c r="AO1" s="17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18.75" thickBot="1" x14ac:dyDescent="0.3">
      <c r="B2" s="1"/>
      <c r="C2" s="13"/>
      <c r="D2" s="13"/>
      <c r="E2" s="3"/>
      <c r="F2" s="252" t="s">
        <v>147</v>
      </c>
      <c r="G2" s="252"/>
      <c r="H2" s="253" t="s">
        <v>146</v>
      </c>
      <c r="I2" s="253"/>
      <c r="J2" s="139" t="s">
        <v>0</v>
      </c>
      <c r="K2" s="255" t="s">
        <v>115</v>
      </c>
      <c r="L2" s="255"/>
      <c r="M2" s="244" t="s">
        <v>63</v>
      </c>
      <c r="N2" s="244"/>
      <c r="O2" s="254" t="s">
        <v>74</v>
      </c>
      <c r="P2" s="254"/>
      <c r="Q2" s="254" t="s">
        <v>86</v>
      </c>
      <c r="R2" s="254"/>
      <c r="S2" s="254" t="s">
        <v>87</v>
      </c>
      <c r="T2" s="254"/>
      <c r="U2" s="244" t="s">
        <v>1</v>
      </c>
      <c r="V2" s="244"/>
      <c r="W2" s="243" t="s">
        <v>100</v>
      </c>
      <c r="X2" s="243"/>
      <c r="Y2" s="243"/>
      <c r="Z2" s="13"/>
      <c r="AG2" s="17"/>
      <c r="AH2" s="17"/>
      <c r="AI2" s="17"/>
      <c r="AJ2" s="17"/>
      <c r="AK2" s="17"/>
      <c r="AL2" s="17"/>
      <c r="AM2" s="17"/>
      <c r="AN2" s="17"/>
      <c r="AO2" s="17"/>
      <c r="AP2" t="s">
        <v>64</v>
      </c>
      <c r="AS2" t="s">
        <v>73</v>
      </c>
      <c r="BG2" s="142" t="s">
        <v>108</v>
      </c>
      <c r="BJ2" s="142" t="s">
        <v>111</v>
      </c>
      <c r="BM2" s="142" t="s">
        <v>112</v>
      </c>
      <c r="BP2" s="142" t="s">
        <v>113</v>
      </c>
      <c r="BS2" s="142" t="s">
        <v>114</v>
      </c>
    </row>
    <row r="3" spans="1:73" s="9" customFormat="1" ht="12.75" customHeight="1" thickBot="1" x14ac:dyDescent="0.25">
      <c r="B3" s="5" t="s">
        <v>2</v>
      </c>
      <c r="C3" s="53"/>
      <c r="D3" s="53"/>
      <c r="E3" s="54" t="s">
        <v>58</v>
      </c>
      <c r="F3" s="6" t="s">
        <v>59</v>
      </c>
      <c r="G3" s="6" t="s">
        <v>34</v>
      </c>
      <c r="H3" s="7" t="s">
        <v>59</v>
      </c>
      <c r="I3" s="7" t="s">
        <v>34</v>
      </c>
      <c r="J3" s="150" t="s">
        <v>34</v>
      </c>
      <c r="K3" s="148" t="s">
        <v>59</v>
      </c>
      <c r="L3" s="148" t="s">
        <v>34</v>
      </c>
      <c r="M3" s="143" t="s">
        <v>59</v>
      </c>
      <c r="N3" s="143" t="s">
        <v>34</v>
      </c>
      <c r="O3" s="54" t="s">
        <v>59</v>
      </c>
      <c r="P3" s="54" t="s">
        <v>34</v>
      </c>
      <c r="Q3" s="54" t="s">
        <v>59</v>
      </c>
      <c r="R3" s="54" t="s">
        <v>34</v>
      </c>
      <c r="S3" s="54" t="s">
        <v>59</v>
      </c>
      <c r="T3" s="54" t="s">
        <v>34</v>
      </c>
      <c r="U3" s="143" t="s">
        <v>59</v>
      </c>
      <c r="V3" s="143" t="s">
        <v>34</v>
      </c>
      <c r="W3" s="54" t="s">
        <v>3</v>
      </c>
      <c r="X3" s="54" t="s">
        <v>70</v>
      </c>
      <c r="Y3" s="54" t="s">
        <v>69</v>
      </c>
      <c r="Z3" s="54" t="s">
        <v>76</v>
      </c>
      <c r="AA3" s="10"/>
      <c r="AB3" s="261">
        <f>T1</f>
        <v>45505</v>
      </c>
      <c r="AC3" s="248"/>
      <c r="AD3" s="248"/>
      <c r="AE3" s="249"/>
      <c r="AF3" s="10"/>
      <c r="AG3" s="14"/>
      <c r="AH3" s="18" t="s">
        <v>8</v>
      </c>
      <c r="AI3" s="18" t="s">
        <v>9</v>
      </c>
      <c r="AJ3" s="18" t="s">
        <v>67</v>
      </c>
      <c r="AK3" s="18" t="s">
        <v>124</v>
      </c>
      <c r="AL3" s="18" t="s">
        <v>0</v>
      </c>
      <c r="AM3" s="18" t="s">
        <v>75</v>
      </c>
      <c r="AN3" s="18" t="s">
        <v>122</v>
      </c>
      <c r="AO3" s="18" t="s">
        <v>123</v>
      </c>
      <c r="AP3" s="18" t="s">
        <v>61</v>
      </c>
      <c r="AQ3" s="18" t="s">
        <v>62</v>
      </c>
      <c r="AR3" s="18" t="s">
        <v>71</v>
      </c>
      <c r="AS3" s="18" t="s">
        <v>65</v>
      </c>
      <c r="AT3" s="18" t="s">
        <v>115</v>
      </c>
      <c r="AU3" s="18" t="s">
        <v>120</v>
      </c>
      <c r="AV3" s="18" t="s">
        <v>72</v>
      </c>
      <c r="AW3" s="18" t="s">
        <v>83</v>
      </c>
      <c r="AX3" s="18" t="s">
        <v>88</v>
      </c>
      <c r="AY3" s="18" t="s">
        <v>89</v>
      </c>
      <c r="AZ3" s="18" t="s">
        <v>80</v>
      </c>
      <c r="BA3" s="18" t="s">
        <v>82</v>
      </c>
      <c r="BB3" s="18" t="s">
        <v>3</v>
      </c>
      <c r="BC3" s="18" t="s">
        <v>84</v>
      </c>
      <c r="BD3" s="18" t="s">
        <v>85</v>
      </c>
      <c r="BE3" s="18" t="s">
        <v>97</v>
      </c>
      <c r="BF3" s="18"/>
      <c r="BG3" s="18" t="s">
        <v>107</v>
      </c>
      <c r="BH3" s="18" t="s">
        <v>109</v>
      </c>
      <c r="BI3" s="18" t="s">
        <v>110</v>
      </c>
      <c r="BJ3" s="18" t="s">
        <v>107</v>
      </c>
      <c r="BK3" s="18" t="s">
        <v>109</v>
      </c>
      <c r="BL3" s="18" t="s">
        <v>110</v>
      </c>
      <c r="BM3" s="18" t="s">
        <v>107</v>
      </c>
      <c r="BN3" s="18" t="s">
        <v>109</v>
      </c>
      <c r="BO3" s="18" t="s">
        <v>110</v>
      </c>
      <c r="BP3" s="18" t="s">
        <v>107</v>
      </c>
      <c r="BQ3" s="18" t="s">
        <v>109</v>
      </c>
      <c r="BR3" s="18" t="s">
        <v>110</v>
      </c>
      <c r="BS3" s="18" t="s">
        <v>107</v>
      </c>
      <c r="BT3" s="18" t="s">
        <v>109</v>
      </c>
      <c r="BU3" s="18" t="s">
        <v>110</v>
      </c>
    </row>
    <row r="4" spans="1:73" ht="12" customHeight="1" x14ac:dyDescent="0.2">
      <c r="B4" s="85">
        <v>1</v>
      </c>
      <c r="C4" s="86" t="str">
        <f t="shared" ref="C4:C34" si="0">IF(WEEKDAY(AH4)=2,"Måndag",IF(WEEKDAY(AH4)=3,"Tisdag",IF(WEEKDAY(AH4)=4,"Onsdag",IF(WEEKDAY(AH4)=5,"Torsdag",IF(WEEKDAY(AH4)=6,"Fredag",IF(WEEKDAY(AH4)=7,"Lördag","Söndag"))))))</f>
        <v>Torsdag</v>
      </c>
      <c r="D4" s="87" t="str">
        <f t="shared" ref="D4:D34" si="1">IF(C4="söndag","n",IF(AI4&lt;&gt;0,"n",""))</f>
        <v/>
      </c>
      <c r="E4" s="218" t="str">
        <f>IF(WEEKDAY(AH4)=1,"sö",IF(WEEKDAY(AH4)=7,"lö",IF(AI4&lt;&gt;0,"1",IF(AJ4&lt;&gt;0,"1",IF(AK4&lt;&gt;0,"k","")))))</f>
        <v/>
      </c>
      <c r="F4" s="95"/>
      <c r="G4" s="88"/>
      <c r="H4" s="134"/>
      <c r="I4" s="129"/>
      <c r="J4" s="162" t="str">
        <f>IF(H4="","",AL4)</f>
        <v/>
      </c>
      <c r="K4" s="163"/>
      <c r="L4" s="164"/>
      <c r="M4" s="144" t="str">
        <f>IF(H4="",IF(BC4=0,IF(AT4=0,"",TRUNC(AV4/60)),TRUNC(AV4/60)),TRUNC(AV4/60))</f>
        <v/>
      </c>
      <c r="N4" s="147" t="str">
        <f>IF(M4="",IF(BC4=0,"",IF(M4=0,AV4-60*M4,ABS(AV4-M4*60))),IF(M4=0,AV4-60*M4,ABS(AV4-M4*60)))</f>
        <v/>
      </c>
      <c r="O4" s="174"/>
      <c r="P4" s="146"/>
      <c r="Q4" s="183"/>
      <c r="R4" s="186"/>
      <c r="S4" s="187"/>
      <c r="T4" s="186"/>
      <c r="U4" s="144" t="str">
        <f t="shared" ref="U4:U34" si="2">IF(H4="",IF(BC4=0,"",TRUNC(AZ4/60)),TRUNC(AZ4/60))</f>
        <v/>
      </c>
      <c r="V4" s="145" t="str">
        <f t="shared" ref="V4:V34" si="3">IF(H4="",IF(BC4=0,"",IF(U4=0,AZ4-60*U4,ABS(AZ4-U4*60))),IF(U4=0,AZ4-60*U4,ABS(AZ4-U4*60)))</f>
        <v/>
      </c>
      <c r="W4" s="101"/>
      <c r="X4" s="101"/>
      <c r="Y4" s="101"/>
      <c r="Z4" s="89"/>
      <c r="AB4" s="222"/>
      <c r="AC4" s="4" t="s">
        <v>32</v>
      </c>
      <c r="AE4" s="223"/>
      <c r="AH4" s="15">
        <f>Kalender!CS12</f>
        <v>45505</v>
      </c>
      <c r="AI4" s="62">
        <f>IF(Kalender!AL12&lt;&gt;"","x",0)</f>
        <v>0</v>
      </c>
      <c r="AJ4" s="62">
        <f>IF(Kalender!AM12&lt;&gt;"","x",0)</f>
        <v>0</v>
      </c>
      <c r="AK4" s="62">
        <f>Kalender!AN12</f>
        <v>0</v>
      </c>
      <c r="AL4" s="30">
        <f>IF(E4="1",0,IF(WEEKDAY(AH4)=2,Kalender!$T$4,IF(WEEKDAY(AH4)=3,Kalender!$T$5,IF(WEEKDAY(AH4)=4,Kalender!$T$6,IF(WEEKDAY(AH4)=5,Kalender!$T$7,IF(WEEKDAY(AH4)=6,Kalender!$T$8,0))))))</f>
        <v>30</v>
      </c>
      <c r="AM4" s="30">
        <f>IF(E4="1",0,AN4+AO4)</f>
        <v>480</v>
      </c>
      <c r="AN4" s="30">
        <f>IF(E4="1",0,IF(E4="k",-AK4*60*Kalender!$AS$6,0))</f>
        <v>0</v>
      </c>
      <c r="AO4" s="30">
        <f>IF(WEEKDAY(AH4)=2,Kalender!$AB$4*60+Kalender!$AD$4,IF(WEEKDAY(AH4)=3,Kalender!$AB$5*60+Kalender!$AD$5,IF(WEEKDAY(AH4)=4,Kalender!$AB$6*60+Kalender!$AD$6,IF(WEEKDAY(AH4)=5,Kalender!$AB$7*60+Kalender!$AD$7,IF(WEEKDAY(AH4)=6,Kalender!$AB$8*60+Kalender!$AD$8,0)))))</f>
        <v>480</v>
      </c>
      <c r="AP4" s="62" t="str">
        <f>IF(F4="","",IF(WEEKDAY(AH4)=2,Kalender!BK4-(F4*60+G4),IF(WEEKDAY(AH4)=3,Kalender!BK5-(F4*60+G4),IF(WEEKDAY(AH4)=4,Kalender!BK6-(F4*60+G4),IF(WEEKDAY(AH4)=5,Kalender!BK7-(F4*60+G4),IF(WEEKDAY(AH4)=6,Kalender!BK8-(F4*60+G4),""))))))</f>
        <v/>
      </c>
      <c r="AQ4" s="62" t="str">
        <f>IF(H4="","",IF(WEEKDAY(AH4)=2,(H4*60+I4)-Kalender!BM4,IF(WEEKDAY(AH4)=3,(H4*60+I4)-Kalender!BM5,IF(WEEKDAY(AH4)=4,(H4*60+I4)-Kalender!BM6,IF(WEEKDAY(AH4)=5,(H4*60+I4)-Kalender!BM7,IF(WEEKDAY(AH4)=6,(H4*60+I4)-Kalender!BM8,""))))))</f>
        <v/>
      </c>
      <c r="AR4" t="str">
        <f>IF(AQ4="","",IF(AK4=0,"",((H4*60+I4)-(F4*60+G4))-AM4-J4))</f>
        <v/>
      </c>
      <c r="AS4" t="str">
        <f t="shared" ref="AS4:AS34" si="4">IF(F4="","",IF(WEEKDAY(AH4)=1,((H4*60+I4)-(F4*60+G4)-J4),IF(WEEKDAY(AH4)=7,((H4*60+I4)-(F4*60+G4)-J4),IF(AI4&lt;&gt;0,((H4*60+I4)-(F4*60+G4)-J4),IF(AJ4&lt;&gt;0,((H4*60+I4)-(F4*60+G4)-J4),"")))))</f>
        <v/>
      </c>
      <c r="AT4">
        <f>IF(K4+L4=0,0,K4*60+L4)</f>
        <v>0</v>
      </c>
      <c r="AU4">
        <f>IF(H4=0,IF(AT4=0,0,AT4-AM4),0)</f>
        <v>0</v>
      </c>
      <c r="AV4">
        <f>IF(BB4=1,0,IF(BC4=1,-AM4,IF(H4="",AU4,IF(AS4&lt;&gt;"",AS4+AT4,IF(AR4&lt;&gt;"",AR4+AT4,AP4+AQ4-(J4-AL4)+AT4)))))</f>
        <v>0</v>
      </c>
      <c r="AW4">
        <f>O4*60+P4</f>
        <v>0</v>
      </c>
      <c r="AX4">
        <f>Q4*60+R4</f>
        <v>0</v>
      </c>
      <c r="AY4">
        <f>S4*60+T4</f>
        <v>0</v>
      </c>
      <c r="AZ4">
        <f>IF(AW4=0,AV4,AV4-AW4)</f>
        <v>0</v>
      </c>
      <c r="BA4" t="str">
        <f>IF(F4&lt;&gt;"",AM4+AV4,IF(L4&lt;&gt;"",AM4+AV4,IF(K4&lt;&gt;0,AM4+AV4,"")))</f>
        <v/>
      </c>
      <c r="BB4" s="12">
        <f>IF(W4&lt;&gt;"",1,0)</f>
        <v>0</v>
      </c>
      <c r="BC4" s="12">
        <f>IF(X4&lt;&gt;"",1,0)</f>
        <v>0</v>
      </c>
      <c r="BD4" s="12">
        <f>IF(Y4&lt;&gt;"",1,0)</f>
        <v>0</v>
      </c>
      <c r="BE4">
        <f>IF(BC4=1,AV4/60,0)</f>
        <v>0</v>
      </c>
      <c r="BG4" t="str">
        <f>IF(WEEKDAY(AH4)=2,AP4,"")</f>
        <v/>
      </c>
      <c r="BH4" t="str">
        <f>IF(WEEKDAY(AH4)=2,AQ4,"")</f>
        <v/>
      </c>
      <c r="BI4" t="str">
        <f>IF(WEEKDAY(AH4)=2,BA4,"")</f>
        <v/>
      </c>
      <c r="BJ4" t="str">
        <f>IF(WEEKDAY(AH4)=3,AP4,"")</f>
        <v/>
      </c>
      <c r="BK4" t="str">
        <f>IF(WEEKDAY(AH4)=3,AQ4,"")</f>
        <v/>
      </c>
      <c r="BL4" t="str">
        <f>IF(WEEKDAY(AH4)=3,BA4,"")</f>
        <v/>
      </c>
      <c r="BM4" t="str">
        <f>IF(WEEKDAY(AH4)=4,AP4,"")</f>
        <v/>
      </c>
      <c r="BN4" t="str">
        <f>IF(WEEKDAY(AH4)=4,AQ4,"")</f>
        <v/>
      </c>
      <c r="BO4" t="str">
        <f>IF(WEEKDAY(AH4)=4,BA4,"")</f>
        <v/>
      </c>
      <c r="BP4" t="str">
        <f>IF(WEEKDAY(AH4)=5,AP4,"")</f>
        <v/>
      </c>
      <c r="BQ4" t="str">
        <f>IF(WEEKDAY(AH4)=5,AQ4,"")</f>
        <v/>
      </c>
      <c r="BR4" t="str">
        <f>IF(WEEKDAY(AH4)=5,BA4,"")</f>
        <v/>
      </c>
      <c r="BS4" t="str">
        <f>IF(WEEKDAY(AH4)=6,AP4,"")</f>
        <v/>
      </c>
      <c r="BT4" t="str">
        <f>IF(WEEKDAY(AH4)=6,AQ4,"")</f>
        <v/>
      </c>
      <c r="BU4" t="str">
        <f>IF(WEEKDAY(AH4)=6,BA4,"")</f>
        <v/>
      </c>
    </row>
    <row r="5" spans="1:73" ht="12" customHeight="1" x14ac:dyDescent="0.2">
      <c r="B5" s="79">
        <v>2</v>
      </c>
      <c r="C5" s="80" t="str">
        <f t="shared" si="0"/>
        <v>Fredag</v>
      </c>
      <c r="D5" s="81" t="str">
        <f t="shared" si="1"/>
        <v/>
      </c>
      <c r="E5" s="219" t="str">
        <f t="shared" ref="E5:E34" si="5">IF(WEEKDAY(AH5)=1,"sö",IF(WEEKDAY(AH5)=7,"lö",IF(AI5&lt;&gt;0,"1",IF(AJ5&lt;&gt;0,"1",IF(AK5&lt;&gt;0,"k","")))))</f>
        <v/>
      </c>
      <c r="F5" s="96"/>
      <c r="G5" s="82"/>
      <c r="H5" s="135"/>
      <c r="I5" s="130"/>
      <c r="J5" s="162" t="str">
        <f t="shared" ref="J5:J34" si="6">IF(H5="","",AL5)</f>
        <v/>
      </c>
      <c r="K5" s="166"/>
      <c r="L5" s="167"/>
      <c r="M5" s="100" t="str">
        <f>IF(H5="",IF(BC5=0,IF(AT5=0,"",TRUNC(AV5/60)),TRUNC(AV5/60)),TRUNC(AV5/60))</f>
        <v/>
      </c>
      <c r="N5" s="83" t="str">
        <f>IF(M5="",IF(BC5=0,"",IF(M5=0,AV5-60*M5,ABS(AV5-M5*60))),IF(M5=0,AV5-60*M5,ABS(AV5-M5*60)))</f>
        <v/>
      </c>
      <c r="O5" s="175"/>
      <c r="P5" s="107"/>
      <c r="Q5" s="184"/>
      <c r="R5" s="188"/>
      <c r="S5" s="189"/>
      <c r="T5" s="190"/>
      <c r="U5" s="100" t="str">
        <f t="shared" si="2"/>
        <v/>
      </c>
      <c r="V5" s="83" t="str">
        <f t="shared" si="3"/>
        <v/>
      </c>
      <c r="W5" s="11"/>
      <c r="X5" s="11"/>
      <c r="Y5" s="11"/>
      <c r="Z5" s="84"/>
      <c r="AB5" s="222"/>
      <c r="AC5" s="114">
        <f>TRUNC(AM35/60)</f>
        <v>176</v>
      </c>
      <c r="AD5" s="115">
        <f>IF(AC5=0,AM35-60*AC5,ABS(AM35-AC5*60))</f>
        <v>0</v>
      </c>
      <c r="AE5" s="223"/>
      <c r="AG5" s="12"/>
      <c r="AH5" s="15">
        <f>Kalender!CS13</f>
        <v>45506</v>
      </c>
      <c r="AI5" s="62">
        <f>IF(Kalender!AL13&lt;&gt;"","x",0)</f>
        <v>0</v>
      </c>
      <c r="AJ5" s="62">
        <f>IF(Kalender!AM13&lt;&gt;"","x",0)</f>
        <v>0</v>
      </c>
      <c r="AK5" s="62">
        <f>Kalender!AN13</f>
        <v>0</v>
      </c>
      <c r="AL5" s="30">
        <f>IF(E5="1",0,IF(WEEKDAY(AH5)=2,Kalender!$T$4,IF(WEEKDAY(AH5)=3,Kalender!$T$5,IF(WEEKDAY(AH5)=4,Kalender!$T$6,IF(WEEKDAY(AH5)=5,Kalender!$T$7,IF(WEEKDAY(AH5)=6,Kalender!$T$8,0))))))</f>
        <v>30</v>
      </c>
      <c r="AM5" s="30">
        <f t="shared" ref="AM5:AM34" si="7">IF(E5="1",0,AN5+AO5)</f>
        <v>480</v>
      </c>
      <c r="AN5" s="30">
        <f>IF(E5="1",0,IF(E5="k",-AK5*60*Kalender!$AS$6,0))</f>
        <v>0</v>
      </c>
      <c r="AO5" s="30">
        <f>IF(WEEKDAY(AH5)=2,Kalender!$AB$4*60+Kalender!$AD$4,IF(WEEKDAY(AH5)=3,Kalender!$AB$5*60+Kalender!$AD$5,IF(WEEKDAY(AH5)=4,Kalender!$AB$6*60+Kalender!$AD$6,IF(WEEKDAY(AH5)=5,Kalender!$AB$7*60+Kalender!$AD$7,IF(WEEKDAY(AH5)=6,Kalender!$AB$8*60+Kalender!$AD$8,0)))))</f>
        <v>480</v>
      </c>
      <c r="AP5" s="62" t="str">
        <f>IF(F5="","",IF(WEEKDAY(AH5)=2,Kalender!BK4-(F5*60+G5),IF(WEEKDAY(AH5)=3,Kalender!BK5-(F5*60+G5),IF(WEEKDAY(AH5)=4,Kalender!BK6-(F5*60+G5),IF(WEEKDAY(AH5)=5,Kalender!BK7-(F5*60+G5),IF(WEEKDAY(AH5)=6,Kalender!BK8-(F5*60+G5),""))))))</f>
        <v/>
      </c>
      <c r="AQ5" s="62" t="str">
        <f>IF(H5="","",IF(WEEKDAY(AH5)=2,(H5*60+I5)-Kalender!BM4,IF(WEEKDAY(AH5)=3,(H5*60+I5)-Kalender!BM5,IF(WEEKDAY(AH5)=4,(H5*60+I5)-Kalender!BM6,IF(WEEKDAY(AH5)=5,(H5*60+I5)-Kalender!BM7,IF(WEEKDAY(AH5)=6,(H5*60+I5)-Kalender!BM8,""))))))</f>
        <v/>
      </c>
      <c r="AR5" t="str">
        <f t="shared" ref="AR5:AR34" si="8">IF(AQ5="","",IF(AK5=0,"",((H5*60+I5)-(F5*60+G5))-AM5-J5))</f>
        <v/>
      </c>
      <c r="AS5" t="str">
        <f t="shared" si="4"/>
        <v/>
      </c>
      <c r="AT5">
        <f t="shared" ref="AT5:AT34" si="9">IF(K5+L5=0,0,K5*60+L5)</f>
        <v>0</v>
      </c>
      <c r="AU5">
        <f t="shared" ref="AU5:AU34" si="10">IF(H5=0,IF(AT5=0,0,AT5-AM5),0)</f>
        <v>0</v>
      </c>
      <c r="AV5">
        <f t="shared" ref="AV5:AV34" si="11">IF(BB5=1,0,IF(BC5=1,-AM5,IF(H5="",AU5,IF(AS5&lt;&gt;"",AS5+AT5,IF(AR5&lt;&gt;"",AR5+AT5,AP5+AQ5-(J5-AL5)+AT5)))))</f>
        <v>0</v>
      </c>
      <c r="AW5">
        <f t="shared" ref="AW5:AW34" si="12">O5*60+P5</f>
        <v>0</v>
      </c>
      <c r="AX5">
        <f t="shared" ref="AX5:AX34" si="13">Q5*60+R5</f>
        <v>0</v>
      </c>
      <c r="AY5">
        <f t="shared" ref="AY5:AY34" si="14">S5*60+T5</f>
        <v>0</v>
      </c>
      <c r="AZ5">
        <f t="shared" ref="AZ5:AZ34" si="15">IF(AW5=0,AV5,AV5-AW5)</f>
        <v>0</v>
      </c>
      <c r="BA5" t="str">
        <f t="shared" ref="BA5:BA34" si="16">IF(F5&lt;&gt;"",AM5+AV5,IF(L5&lt;&gt;"",AM5+AV5,IF(K5&lt;&gt;0,AM5+AV5,"")))</f>
        <v/>
      </c>
      <c r="BB5" s="12">
        <f t="shared" ref="BB5:BB34" si="17">IF(W5&lt;&gt;"",1,0)</f>
        <v>0</v>
      </c>
      <c r="BC5" s="12">
        <f t="shared" ref="BC5:BC34" si="18">IF(X5&lt;&gt;"",1,0)</f>
        <v>0</v>
      </c>
      <c r="BD5" s="12">
        <f t="shared" ref="BD5:BD34" si="19">IF(Y5&lt;&gt;"",1,0)</f>
        <v>0</v>
      </c>
      <c r="BE5">
        <f t="shared" ref="BE5:BE34" si="20">IF(BC5=1,AV5/60,0)</f>
        <v>0</v>
      </c>
      <c r="BG5" t="str">
        <f t="shared" ref="BG5:BG34" si="21">IF(WEEKDAY(AH5)=2,AP5,"")</f>
        <v/>
      </c>
      <c r="BH5" t="str">
        <f t="shared" ref="BH5:BH34" si="22">IF(WEEKDAY(AH5)=2,AQ5,"")</f>
        <v/>
      </c>
      <c r="BI5" t="str">
        <f t="shared" ref="BI5:BI34" si="23">IF(WEEKDAY(AH5)=2,BA5,"")</f>
        <v/>
      </c>
      <c r="BJ5" t="str">
        <f t="shared" ref="BJ5:BJ34" si="24">IF(WEEKDAY(AH5)=3,AP5,"")</f>
        <v/>
      </c>
      <c r="BK5" t="str">
        <f t="shared" ref="BK5:BK34" si="25">IF(WEEKDAY(AH5)=3,AQ5,"")</f>
        <v/>
      </c>
      <c r="BL5" t="str">
        <f t="shared" ref="BL5:BL34" si="26">IF(WEEKDAY(AH5)=3,BA5,"")</f>
        <v/>
      </c>
      <c r="BM5" t="str">
        <f t="shared" ref="BM5:BM34" si="27">IF(WEEKDAY(AH5)=4,AP5,"")</f>
        <v/>
      </c>
      <c r="BN5" t="str">
        <f t="shared" ref="BN5:BN34" si="28">IF(WEEKDAY(AH5)=4,AQ5,"")</f>
        <v/>
      </c>
      <c r="BO5" t="str">
        <f t="shared" ref="BO5:BO34" si="29">IF(WEEKDAY(AH5)=4,BA5,"")</f>
        <v/>
      </c>
      <c r="BP5" t="str">
        <f t="shared" ref="BP5:BP34" si="30">IF(WEEKDAY(AH5)=5,AP5,"")</f>
        <v/>
      </c>
      <c r="BQ5" t="str">
        <f t="shared" ref="BQ5:BQ34" si="31">IF(WEEKDAY(AH5)=5,AQ5,"")</f>
        <v/>
      </c>
      <c r="BR5" t="str">
        <f t="shared" ref="BR5:BR34" si="32">IF(WEEKDAY(AH5)=5,BA5,"")</f>
        <v/>
      </c>
      <c r="BS5" t="str">
        <f t="shared" ref="BS5:BS34" si="33">IF(WEEKDAY(AH5)=6,AP5,"")</f>
        <v/>
      </c>
      <c r="BT5" t="str">
        <f t="shared" ref="BT5:BT34" si="34">IF(WEEKDAY(AH5)=6,AQ5,"")</f>
        <v/>
      </c>
      <c r="BU5" t="str">
        <f t="shared" ref="BU5:BU34" si="35">IF(WEEKDAY(AH5)=6,BA5,"")</f>
        <v/>
      </c>
    </row>
    <row r="6" spans="1:73" ht="12" customHeight="1" x14ac:dyDescent="0.2">
      <c r="B6" s="90">
        <v>3</v>
      </c>
      <c r="C6" s="91" t="str">
        <f t="shared" si="0"/>
        <v>Lördag</v>
      </c>
      <c r="D6" s="92" t="str">
        <f t="shared" si="1"/>
        <v/>
      </c>
      <c r="E6" s="219" t="str">
        <f t="shared" si="5"/>
        <v>lö</v>
      </c>
      <c r="F6" s="97"/>
      <c r="G6" s="93"/>
      <c r="H6" s="136"/>
      <c r="I6" s="131"/>
      <c r="J6" s="162" t="str">
        <f t="shared" si="6"/>
        <v/>
      </c>
      <c r="K6" s="166"/>
      <c r="L6" s="167"/>
      <c r="M6" s="100" t="str">
        <f t="shared" ref="M6:M34" si="36">IF(H6="",IF(BC6=0,IF(AT6=0,"",TRUNC(AV6/60)),TRUNC(AV6/60)),TRUNC(AV6/60))</f>
        <v/>
      </c>
      <c r="N6" s="83" t="str">
        <f t="shared" ref="N6:N34" si="37">IF(M6="",IF(BC6=0,"",IF(M6=0,AV6-60*M6,ABS(AV6-M6*60))),IF(M6=0,AV6-60*M6,ABS(AV6-M6*60)))</f>
        <v/>
      </c>
      <c r="O6" s="176"/>
      <c r="P6" s="108"/>
      <c r="Q6" s="184"/>
      <c r="R6" s="188"/>
      <c r="S6" s="189"/>
      <c r="T6" s="190"/>
      <c r="U6" s="100" t="str">
        <f t="shared" si="2"/>
        <v/>
      </c>
      <c r="V6" s="83" t="str">
        <f t="shared" si="3"/>
        <v/>
      </c>
      <c r="W6" s="11"/>
      <c r="X6" s="11"/>
      <c r="Y6" s="11"/>
      <c r="Z6" s="84"/>
      <c r="AB6" s="222"/>
      <c r="AC6" s="4" t="s">
        <v>81</v>
      </c>
      <c r="AE6" s="223"/>
      <c r="AG6" s="12"/>
      <c r="AH6" s="15">
        <f>Kalender!CS14</f>
        <v>45507</v>
      </c>
      <c r="AI6" s="62">
        <f>IF(Kalender!AL14&lt;&gt;"","x",0)</f>
        <v>0</v>
      </c>
      <c r="AJ6" s="62">
        <f>IF(Kalender!AM14&lt;&gt;"","x",0)</f>
        <v>0</v>
      </c>
      <c r="AK6" s="62">
        <f>Kalender!AN14</f>
        <v>0</v>
      </c>
      <c r="AL6" s="30">
        <f>IF(E6="1",0,IF(WEEKDAY(AH6)=2,Kalender!$T$4,IF(WEEKDAY(AH6)=3,Kalender!$T$5,IF(WEEKDAY(AH6)=4,Kalender!$T$6,IF(WEEKDAY(AH6)=5,Kalender!$T$7,IF(WEEKDAY(AH6)=6,Kalender!$T$8,0))))))</f>
        <v>0</v>
      </c>
      <c r="AM6" s="30">
        <f t="shared" si="7"/>
        <v>0</v>
      </c>
      <c r="AN6" s="30">
        <f>IF(E6="1",0,IF(E6="k",-AK6*60*Kalender!$AS$6,0))</f>
        <v>0</v>
      </c>
      <c r="AO6" s="30">
        <f>IF(WEEKDAY(AH6)=2,Kalender!$AB$4*60+Kalender!$AD$4,IF(WEEKDAY(AH6)=3,Kalender!$AB$5*60+Kalender!$AD$5,IF(WEEKDAY(AH6)=4,Kalender!$AB$6*60+Kalender!$AD$6,IF(WEEKDAY(AH6)=5,Kalender!$AB$7*60+Kalender!$AD$7,IF(WEEKDAY(AH6)=6,Kalender!$AB$8*60+Kalender!$AD$8,0)))))</f>
        <v>0</v>
      </c>
      <c r="AP6" s="62" t="str">
        <f>IF(F6="","",IF(WEEKDAY(AH6)=2,Kalender!BK4-(F6*60+G6),IF(WEEKDAY(AH6)=3,Kalender!BK5-(F6*60+G6),IF(WEEKDAY(AH6)=4,Kalender!BK6-(F6*60+G6),IF(WEEKDAY(AH6)=5,Kalender!BK7-(F6*60+G6),IF(WEEKDAY(AH6)=6,Kalender!BK8-(F6*60+G6),""))))))</f>
        <v/>
      </c>
      <c r="AQ6" s="62" t="str">
        <f>IF(H6="","",IF(WEEKDAY(AH6)=2,(H6*60+I6)-Kalender!BM4,IF(WEEKDAY(AH6)=3,(H6*60+I6)-Kalender!BM5,IF(WEEKDAY(AH6)=4,(H6*60+I6)-Kalender!BM6,IF(WEEKDAY(AH6)=5,(H6*60+I6)-Kalender!BM7,IF(WEEKDAY(AH6)=6,(H6*60+I6)-Kalender!BM8,""))))))</f>
        <v/>
      </c>
      <c r="AR6" t="str">
        <f t="shared" si="8"/>
        <v/>
      </c>
      <c r="AS6" t="str">
        <f t="shared" si="4"/>
        <v/>
      </c>
      <c r="AT6">
        <f t="shared" si="9"/>
        <v>0</v>
      </c>
      <c r="AU6">
        <f t="shared" si="10"/>
        <v>0</v>
      </c>
      <c r="AV6">
        <f t="shared" si="11"/>
        <v>0</v>
      </c>
      <c r="AW6">
        <f t="shared" si="12"/>
        <v>0</v>
      </c>
      <c r="AX6">
        <f t="shared" si="13"/>
        <v>0</v>
      </c>
      <c r="AY6">
        <f t="shared" si="14"/>
        <v>0</v>
      </c>
      <c r="AZ6">
        <f t="shared" si="15"/>
        <v>0</v>
      </c>
      <c r="BA6" t="str">
        <f t="shared" si="16"/>
        <v/>
      </c>
      <c r="BB6" s="12">
        <f t="shared" si="17"/>
        <v>0</v>
      </c>
      <c r="BC6" s="12">
        <f t="shared" si="18"/>
        <v>0</v>
      </c>
      <c r="BD6" s="12">
        <f t="shared" si="19"/>
        <v>0</v>
      </c>
      <c r="BE6">
        <f t="shared" si="20"/>
        <v>0</v>
      </c>
      <c r="BG6" t="str">
        <f t="shared" si="21"/>
        <v/>
      </c>
      <c r="BH6" t="str">
        <f t="shared" si="22"/>
        <v/>
      </c>
      <c r="BI6" t="str">
        <f t="shared" si="23"/>
        <v/>
      </c>
      <c r="BJ6" t="str">
        <f t="shared" si="24"/>
        <v/>
      </c>
      <c r="BK6" t="str">
        <f t="shared" si="25"/>
        <v/>
      </c>
      <c r="BL6" t="str">
        <f t="shared" si="26"/>
        <v/>
      </c>
      <c r="BM6" t="str">
        <f t="shared" si="27"/>
        <v/>
      </c>
      <c r="BN6" t="str">
        <f t="shared" si="28"/>
        <v/>
      </c>
      <c r="BO6" t="str">
        <f t="shared" si="29"/>
        <v/>
      </c>
      <c r="BP6" t="str">
        <f t="shared" si="30"/>
        <v/>
      </c>
      <c r="BQ6" t="str">
        <f t="shared" si="31"/>
        <v/>
      </c>
      <c r="BR6" t="str">
        <f t="shared" si="32"/>
        <v/>
      </c>
      <c r="BS6" t="str">
        <f t="shared" si="33"/>
        <v/>
      </c>
      <c r="BT6" t="str">
        <f t="shared" si="34"/>
        <v/>
      </c>
      <c r="BU6" t="str">
        <f t="shared" si="35"/>
        <v/>
      </c>
    </row>
    <row r="7" spans="1:73" ht="12" customHeight="1" x14ac:dyDescent="0.2">
      <c r="B7" s="90">
        <v>4</v>
      </c>
      <c r="C7" s="91" t="str">
        <f t="shared" si="0"/>
        <v>Söndag</v>
      </c>
      <c r="D7" s="92" t="str">
        <f t="shared" si="1"/>
        <v>n</v>
      </c>
      <c r="E7" s="219" t="str">
        <f t="shared" si="5"/>
        <v>sö</v>
      </c>
      <c r="F7" s="97"/>
      <c r="G7" s="93"/>
      <c r="H7" s="136"/>
      <c r="I7" s="131"/>
      <c r="J7" s="162" t="str">
        <f t="shared" si="6"/>
        <v/>
      </c>
      <c r="K7" s="166"/>
      <c r="L7" s="167"/>
      <c r="M7" s="100" t="str">
        <f t="shared" si="36"/>
        <v/>
      </c>
      <c r="N7" s="83" t="str">
        <f t="shared" si="37"/>
        <v/>
      </c>
      <c r="O7" s="176"/>
      <c r="P7" s="108"/>
      <c r="Q7" s="184"/>
      <c r="R7" s="188"/>
      <c r="S7" s="189"/>
      <c r="T7" s="190"/>
      <c r="U7" s="100" t="str">
        <f t="shared" si="2"/>
        <v/>
      </c>
      <c r="V7" s="83" t="str">
        <f t="shared" si="3"/>
        <v/>
      </c>
      <c r="W7" s="11"/>
      <c r="X7" s="11"/>
      <c r="Y7" s="11"/>
      <c r="Z7" s="84"/>
      <c r="AB7" s="222"/>
      <c r="AC7" s="114">
        <f>TRUNC(BA35/60)</f>
        <v>0</v>
      </c>
      <c r="AD7" s="115">
        <f>IF(AC7=0,BA35-60*AC7,ABS(BA35-AC7*60))</f>
        <v>0</v>
      </c>
      <c r="AE7" s="223"/>
      <c r="AG7" s="12"/>
      <c r="AH7" s="15">
        <f>Kalender!CS15</f>
        <v>45508</v>
      </c>
      <c r="AI7" s="62">
        <f>IF(Kalender!AL15&lt;&gt;"","x",0)</f>
        <v>0</v>
      </c>
      <c r="AJ7" s="62">
        <f>IF(Kalender!AM15&lt;&gt;"","x",0)</f>
        <v>0</v>
      </c>
      <c r="AK7" s="62">
        <f>Kalender!AN15</f>
        <v>0</v>
      </c>
      <c r="AL7" s="30">
        <f>IF(E7="1",0,IF(WEEKDAY(AH7)=2,Kalender!$T$4,IF(WEEKDAY(AH7)=3,Kalender!$T$5,IF(WEEKDAY(AH7)=4,Kalender!$T$6,IF(WEEKDAY(AH7)=5,Kalender!$T$7,IF(WEEKDAY(AH7)=6,Kalender!$T$8,0))))))</f>
        <v>0</v>
      </c>
      <c r="AM7" s="30">
        <f t="shared" si="7"/>
        <v>0</v>
      </c>
      <c r="AN7" s="30">
        <f>IF(E7="1",0,IF(E7="k",-AK7*60*Kalender!$AS$6,0))</f>
        <v>0</v>
      </c>
      <c r="AO7" s="30">
        <f>IF(WEEKDAY(AH7)=2,Kalender!$AB$4*60+Kalender!$AD$4,IF(WEEKDAY(AH7)=3,Kalender!$AB$5*60+Kalender!$AD$5,IF(WEEKDAY(AH7)=4,Kalender!$AB$6*60+Kalender!$AD$6,IF(WEEKDAY(AH7)=5,Kalender!$AB$7*60+Kalender!$AD$7,IF(WEEKDAY(AH7)=6,Kalender!$AB$8*60+Kalender!$AD$8,0)))))</f>
        <v>0</v>
      </c>
      <c r="AP7" s="62" t="str">
        <f>IF(F7="","",IF(WEEKDAY(AH7)=2,Kalender!BK4-(F7*60+G7),IF(WEEKDAY(AH7)=3,Kalender!BK5-(F7*60+G7),IF(WEEKDAY(AH7)=4,Kalender!BK6-(F7*60+G7),IF(WEEKDAY(AH7)=5,Kalender!BK7-(F7*60+G7),IF(WEEKDAY(AH7)=6,Kalender!BK8-(F7*60+G7),""))))))</f>
        <v/>
      </c>
      <c r="AQ7" s="62" t="str">
        <f>IF(H7="","",IF(WEEKDAY(AH7)=2,(H7*60+I7)-Kalender!BM4,IF(WEEKDAY(AH7)=3,(H7*60+I7)-Kalender!BM5,IF(WEEKDAY(AH7)=4,(H7*60+I7)-Kalender!BM6,IF(WEEKDAY(AH7)=5,(H7*60+I7)-Kalender!BM7,IF(WEEKDAY(AH7)=6,(H7*60+I7)-Kalender!BM8,""))))))</f>
        <v/>
      </c>
      <c r="AR7" t="str">
        <f t="shared" si="8"/>
        <v/>
      </c>
      <c r="AS7" t="str">
        <f t="shared" si="4"/>
        <v/>
      </c>
      <c r="AT7">
        <f t="shared" si="9"/>
        <v>0</v>
      </c>
      <c r="AU7">
        <f t="shared" si="10"/>
        <v>0</v>
      </c>
      <c r="AV7">
        <f t="shared" si="11"/>
        <v>0</v>
      </c>
      <c r="AW7">
        <f t="shared" si="12"/>
        <v>0</v>
      </c>
      <c r="AX7">
        <f t="shared" si="13"/>
        <v>0</v>
      </c>
      <c r="AY7">
        <f t="shared" si="14"/>
        <v>0</v>
      </c>
      <c r="AZ7">
        <f t="shared" si="15"/>
        <v>0</v>
      </c>
      <c r="BA7" t="str">
        <f t="shared" si="16"/>
        <v/>
      </c>
      <c r="BB7" s="12">
        <f t="shared" si="17"/>
        <v>0</v>
      </c>
      <c r="BC7" s="12">
        <f t="shared" si="18"/>
        <v>0</v>
      </c>
      <c r="BD7" s="12">
        <f t="shared" si="19"/>
        <v>0</v>
      </c>
      <c r="BE7">
        <f t="shared" si="20"/>
        <v>0</v>
      </c>
      <c r="BG7" t="str">
        <f t="shared" si="21"/>
        <v/>
      </c>
      <c r="BH7" t="str">
        <f t="shared" si="22"/>
        <v/>
      </c>
      <c r="BI7" t="str">
        <f t="shared" si="23"/>
        <v/>
      </c>
      <c r="BJ7" t="str">
        <f t="shared" si="24"/>
        <v/>
      </c>
      <c r="BK7" t="str">
        <f t="shared" si="25"/>
        <v/>
      </c>
      <c r="BL7" t="str">
        <f t="shared" si="26"/>
        <v/>
      </c>
      <c r="BM7" t="str">
        <f t="shared" si="27"/>
        <v/>
      </c>
      <c r="BN7" t="str">
        <f t="shared" si="28"/>
        <v/>
      </c>
      <c r="BO7" t="str">
        <f t="shared" si="29"/>
        <v/>
      </c>
      <c r="BP7" t="str">
        <f t="shared" si="30"/>
        <v/>
      </c>
      <c r="BQ7" t="str">
        <f t="shared" si="31"/>
        <v/>
      </c>
      <c r="BR7" t="str">
        <f t="shared" si="32"/>
        <v/>
      </c>
      <c r="BS7" t="str">
        <f t="shared" si="33"/>
        <v/>
      </c>
      <c r="BT7" t="str">
        <f t="shared" si="34"/>
        <v/>
      </c>
      <c r="BU7" t="str">
        <f t="shared" si="35"/>
        <v/>
      </c>
    </row>
    <row r="8" spans="1:73" ht="12" customHeight="1" x14ac:dyDescent="0.2">
      <c r="B8" s="79">
        <v>5</v>
      </c>
      <c r="C8" s="80" t="str">
        <f t="shared" si="0"/>
        <v>Måndag</v>
      </c>
      <c r="D8" s="81" t="str">
        <f t="shared" si="1"/>
        <v/>
      </c>
      <c r="E8" s="219" t="str">
        <f t="shared" si="5"/>
        <v/>
      </c>
      <c r="F8" s="96"/>
      <c r="G8" s="82"/>
      <c r="H8" s="135"/>
      <c r="I8" s="130"/>
      <c r="J8" s="162" t="str">
        <f t="shared" si="6"/>
        <v/>
      </c>
      <c r="K8" s="166"/>
      <c r="L8" s="167"/>
      <c r="M8" s="100" t="str">
        <f t="shared" si="36"/>
        <v/>
      </c>
      <c r="N8" s="83" t="str">
        <f t="shared" si="37"/>
        <v/>
      </c>
      <c r="O8" s="175"/>
      <c r="P8" s="107"/>
      <c r="Q8" s="184"/>
      <c r="R8" s="188"/>
      <c r="S8" s="189"/>
      <c r="T8" s="190"/>
      <c r="U8" s="100" t="str">
        <f t="shared" si="2"/>
        <v/>
      </c>
      <c r="V8" s="83" t="str">
        <f t="shared" si="3"/>
        <v/>
      </c>
      <c r="W8" s="11"/>
      <c r="X8" s="11"/>
      <c r="Y8" s="11"/>
      <c r="Z8" s="84"/>
      <c r="AB8" s="222"/>
      <c r="AC8" s="4" t="s">
        <v>90</v>
      </c>
      <c r="AE8" s="223"/>
      <c r="AG8" s="12"/>
      <c r="AH8" s="15">
        <f>Kalender!CS16</f>
        <v>45509</v>
      </c>
      <c r="AI8" s="62">
        <f>IF(Kalender!AL16&lt;&gt;"","x",0)</f>
        <v>0</v>
      </c>
      <c r="AJ8" s="62">
        <f>IF(Kalender!AM16&lt;&gt;"","x",0)</f>
        <v>0</v>
      </c>
      <c r="AK8" s="62">
        <f>Kalender!AN16</f>
        <v>0</v>
      </c>
      <c r="AL8" s="30">
        <f>IF(E8="1",0,IF(WEEKDAY(AH8)=2,Kalender!$T$4,IF(WEEKDAY(AH8)=3,Kalender!$T$5,IF(WEEKDAY(AH8)=4,Kalender!$T$6,IF(WEEKDAY(AH8)=5,Kalender!$T$7,IF(WEEKDAY(AH8)=6,Kalender!$T$8,0))))))</f>
        <v>30</v>
      </c>
      <c r="AM8" s="30">
        <f t="shared" si="7"/>
        <v>480</v>
      </c>
      <c r="AN8" s="30">
        <f>IF(E8="1",0,IF(E8="k",-AK8*60*Kalender!$AS$6,0))</f>
        <v>0</v>
      </c>
      <c r="AO8" s="30">
        <f>IF(WEEKDAY(AH8)=2,Kalender!$AB$4*60+Kalender!$AD$4,IF(WEEKDAY(AH8)=3,Kalender!$AB$5*60+Kalender!$AD$5,IF(WEEKDAY(AH8)=4,Kalender!$AB$6*60+Kalender!$AD$6,IF(WEEKDAY(AH8)=5,Kalender!$AB$7*60+Kalender!$AD$7,IF(WEEKDAY(AH8)=6,Kalender!$AB$8*60+Kalender!$AD$8,0)))))</f>
        <v>480</v>
      </c>
      <c r="AP8" s="62" t="str">
        <f>IF(F8="","",IF(WEEKDAY(AH8)=2,Kalender!BK4-(F8*60+G8),IF(WEEKDAY(AH8)=3,Kalender!BK5-(F8*60+G8),IF(WEEKDAY(AH8)=4,Kalender!BK6-(F8*60+G8),IF(WEEKDAY(AH8)=5,Kalender!BK7-(F8*60+G8),IF(WEEKDAY(AH8)=6,Kalender!BK8-(F8*60+G8),""))))))</f>
        <v/>
      </c>
      <c r="AQ8" s="62" t="str">
        <f>IF(H8="","",IF(WEEKDAY(AH8)=2,(H8*60+I8)-Kalender!BM4,IF(WEEKDAY(AH8)=3,(H8*60+I8)-Kalender!BM5,IF(WEEKDAY(AH8)=4,(H8*60+I8)-Kalender!BM6,IF(WEEKDAY(AH8)=5,(H8*60+I8)-Kalender!BM7,IF(WEEKDAY(AH8)=6,(H8*60+I8)-Kalender!BM8,""))))))</f>
        <v/>
      </c>
      <c r="AR8" t="str">
        <f t="shared" si="8"/>
        <v/>
      </c>
      <c r="AS8" t="str">
        <f t="shared" si="4"/>
        <v/>
      </c>
      <c r="AT8">
        <f t="shared" si="9"/>
        <v>0</v>
      </c>
      <c r="AU8">
        <f t="shared" si="10"/>
        <v>0</v>
      </c>
      <c r="AV8">
        <f t="shared" si="11"/>
        <v>0</v>
      </c>
      <c r="AW8">
        <f t="shared" si="12"/>
        <v>0</v>
      </c>
      <c r="AX8">
        <f t="shared" si="13"/>
        <v>0</v>
      </c>
      <c r="AY8">
        <f t="shared" si="14"/>
        <v>0</v>
      </c>
      <c r="AZ8">
        <f t="shared" si="15"/>
        <v>0</v>
      </c>
      <c r="BA8" t="str">
        <f t="shared" si="16"/>
        <v/>
      </c>
      <c r="BB8" s="12">
        <f t="shared" si="17"/>
        <v>0</v>
      </c>
      <c r="BC8" s="12">
        <f t="shared" si="18"/>
        <v>0</v>
      </c>
      <c r="BD8" s="12">
        <f t="shared" si="19"/>
        <v>0</v>
      </c>
      <c r="BE8">
        <f t="shared" si="20"/>
        <v>0</v>
      </c>
      <c r="BG8" t="str">
        <f t="shared" si="21"/>
        <v/>
      </c>
      <c r="BH8" t="str">
        <f t="shared" si="22"/>
        <v/>
      </c>
      <c r="BI8" t="str">
        <f t="shared" si="23"/>
        <v/>
      </c>
      <c r="BJ8" t="str">
        <f t="shared" si="24"/>
        <v/>
      </c>
      <c r="BK8" t="str">
        <f t="shared" si="25"/>
        <v/>
      </c>
      <c r="BL8" t="str">
        <f t="shared" si="26"/>
        <v/>
      </c>
      <c r="BM8" t="str">
        <f t="shared" si="27"/>
        <v/>
      </c>
      <c r="BN8" t="str">
        <f t="shared" si="28"/>
        <v/>
      </c>
      <c r="BO8" t="str">
        <f t="shared" si="29"/>
        <v/>
      </c>
      <c r="BP8" t="str">
        <f t="shared" si="30"/>
        <v/>
      </c>
      <c r="BQ8" t="str">
        <f t="shared" si="31"/>
        <v/>
      </c>
      <c r="BR8" t="str">
        <f t="shared" si="32"/>
        <v/>
      </c>
      <c r="BS8" t="str">
        <f t="shared" si="33"/>
        <v/>
      </c>
      <c r="BT8" t="str">
        <f t="shared" si="34"/>
        <v/>
      </c>
      <c r="BU8" t="str">
        <f t="shared" si="35"/>
        <v/>
      </c>
    </row>
    <row r="9" spans="1:73" ht="12" customHeight="1" x14ac:dyDescent="0.2">
      <c r="B9" s="90">
        <v>6</v>
      </c>
      <c r="C9" s="91" t="str">
        <f t="shared" si="0"/>
        <v>Tisdag</v>
      </c>
      <c r="D9" s="92" t="str">
        <f t="shared" si="1"/>
        <v/>
      </c>
      <c r="E9" s="219" t="str">
        <f t="shared" si="5"/>
        <v/>
      </c>
      <c r="F9" s="97"/>
      <c r="G9" s="93"/>
      <c r="H9" s="136"/>
      <c r="I9" s="131"/>
      <c r="J9" s="162" t="str">
        <f t="shared" si="6"/>
        <v/>
      </c>
      <c r="K9" s="166"/>
      <c r="L9" s="167"/>
      <c r="M9" s="100" t="str">
        <f t="shared" si="36"/>
        <v/>
      </c>
      <c r="N9" s="83" t="str">
        <f t="shared" si="37"/>
        <v/>
      </c>
      <c r="O9" s="176"/>
      <c r="P9" s="108"/>
      <c r="Q9" s="184"/>
      <c r="R9" s="188"/>
      <c r="S9" s="189"/>
      <c r="T9" s="190"/>
      <c r="U9" s="100" t="str">
        <f t="shared" si="2"/>
        <v/>
      </c>
      <c r="V9" s="83" t="str">
        <f t="shared" si="3"/>
        <v/>
      </c>
      <c r="W9" s="11"/>
      <c r="X9" s="11"/>
      <c r="Y9" s="11"/>
      <c r="Z9" s="94"/>
      <c r="AB9" s="222"/>
      <c r="AC9" s="114">
        <f>BD35</f>
        <v>0</v>
      </c>
      <c r="AE9" s="223"/>
      <c r="AG9" s="12"/>
      <c r="AH9" s="15">
        <f>Kalender!CS17</f>
        <v>45510</v>
      </c>
      <c r="AI9" s="62">
        <f>IF(Kalender!AL17&lt;&gt;"","x",0)</f>
        <v>0</v>
      </c>
      <c r="AJ9" s="62">
        <f>IF(Kalender!AM17&lt;&gt;"","x",0)</f>
        <v>0</v>
      </c>
      <c r="AK9" s="62">
        <f>Kalender!AN17</f>
        <v>0</v>
      </c>
      <c r="AL9" s="30">
        <f>IF(E9="1",0,IF(WEEKDAY(AH9)=2,Kalender!$T$4,IF(WEEKDAY(AH9)=3,Kalender!$T$5,IF(WEEKDAY(AH9)=4,Kalender!$T$6,IF(WEEKDAY(AH9)=5,Kalender!$T$7,IF(WEEKDAY(AH9)=6,Kalender!$T$8,0))))))</f>
        <v>30</v>
      </c>
      <c r="AM9" s="30">
        <f t="shared" si="7"/>
        <v>480</v>
      </c>
      <c r="AN9" s="30">
        <f>IF(E9="1",0,IF(E9="k",-AK9*60*Kalender!$AS$6,0))</f>
        <v>0</v>
      </c>
      <c r="AO9" s="30">
        <f>IF(WEEKDAY(AH9)=2,Kalender!$AB$4*60+Kalender!$AD$4,IF(WEEKDAY(AH9)=3,Kalender!$AB$5*60+Kalender!$AD$5,IF(WEEKDAY(AH9)=4,Kalender!$AB$6*60+Kalender!$AD$6,IF(WEEKDAY(AH9)=5,Kalender!$AB$7*60+Kalender!$AD$7,IF(WEEKDAY(AH9)=6,Kalender!$AB$8*60+Kalender!$AD$8,0)))))</f>
        <v>480</v>
      </c>
      <c r="AP9" s="62" t="str">
        <f>IF(F9="","",IF(WEEKDAY(AH9)=2,Kalender!BK4-(F9*60+G9),IF(WEEKDAY(AH9)=3,Kalender!BK5-(F9*60+G9),IF(WEEKDAY(AH9)=4,Kalender!BK6-(F9*60+G9),IF(WEEKDAY(AH9)=5,Kalender!BK7-(F9*60+G9),IF(WEEKDAY(AH9)=6,Kalender!BK8-(F9*60+G9),""))))))</f>
        <v/>
      </c>
      <c r="AQ9" s="62" t="str">
        <f>IF(H9="","",IF(WEEKDAY(AH9)=2,(H9*60+I9)-Kalender!BM4,IF(WEEKDAY(AH9)=3,(H9*60+I9)-Kalender!BM5,IF(WEEKDAY(AH9)=4,(H9*60+I9)-Kalender!BM6,IF(WEEKDAY(AH9)=5,(H9*60+I9)-Kalender!BM7,IF(WEEKDAY(AH9)=6,(H9*60+I9)-Kalender!BM8,""))))))</f>
        <v/>
      </c>
      <c r="AR9" t="str">
        <f t="shared" si="8"/>
        <v/>
      </c>
      <c r="AS9" t="str">
        <f t="shared" si="4"/>
        <v/>
      </c>
      <c r="AT9">
        <f t="shared" si="9"/>
        <v>0</v>
      </c>
      <c r="AU9">
        <f t="shared" si="10"/>
        <v>0</v>
      </c>
      <c r="AV9">
        <f t="shared" si="11"/>
        <v>0</v>
      </c>
      <c r="AW9">
        <f t="shared" si="12"/>
        <v>0</v>
      </c>
      <c r="AX9">
        <f t="shared" si="13"/>
        <v>0</v>
      </c>
      <c r="AY9">
        <f t="shared" si="14"/>
        <v>0</v>
      </c>
      <c r="AZ9">
        <f t="shared" si="15"/>
        <v>0</v>
      </c>
      <c r="BA9" t="str">
        <f t="shared" si="16"/>
        <v/>
      </c>
      <c r="BB9" s="12">
        <f t="shared" si="17"/>
        <v>0</v>
      </c>
      <c r="BC9" s="12">
        <f t="shared" si="18"/>
        <v>0</v>
      </c>
      <c r="BD9" s="12">
        <f t="shared" si="19"/>
        <v>0</v>
      </c>
      <c r="BE9">
        <f t="shared" si="20"/>
        <v>0</v>
      </c>
      <c r="BG9" t="str">
        <f t="shared" si="21"/>
        <v/>
      </c>
      <c r="BH9" t="str">
        <f t="shared" si="22"/>
        <v/>
      </c>
      <c r="BI9" t="str">
        <f t="shared" si="23"/>
        <v/>
      </c>
      <c r="BJ9" t="str">
        <f t="shared" si="24"/>
        <v/>
      </c>
      <c r="BK9" t="str">
        <f t="shared" si="25"/>
        <v/>
      </c>
      <c r="BL9" t="str">
        <f t="shared" si="26"/>
        <v/>
      </c>
      <c r="BM9" t="str">
        <f t="shared" si="27"/>
        <v/>
      </c>
      <c r="BN9" t="str">
        <f t="shared" si="28"/>
        <v/>
      </c>
      <c r="BO9" t="str">
        <f t="shared" si="29"/>
        <v/>
      </c>
      <c r="BP9" t="str">
        <f t="shared" si="30"/>
        <v/>
      </c>
      <c r="BQ9" t="str">
        <f t="shared" si="31"/>
        <v/>
      </c>
      <c r="BR9" t="str">
        <f t="shared" si="32"/>
        <v/>
      </c>
      <c r="BS9" t="str">
        <f t="shared" si="33"/>
        <v/>
      </c>
      <c r="BT9" t="str">
        <f t="shared" si="34"/>
        <v/>
      </c>
      <c r="BU9" t="str">
        <f t="shared" si="35"/>
        <v/>
      </c>
    </row>
    <row r="10" spans="1:73" ht="12" customHeight="1" x14ac:dyDescent="0.2">
      <c r="B10" s="90">
        <v>7</v>
      </c>
      <c r="C10" s="91" t="str">
        <f t="shared" si="0"/>
        <v>Onsdag</v>
      </c>
      <c r="D10" s="92" t="str">
        <f t="shared" si="1"/>
        <v/>
      </c>
      <c r="E10" s="219" t="str">
        <f t="shared" si="5"/>
        <v/>
      </c>
      <c r="F10" s="97"/>
      <c r="G10" s="93"/>
      <c r="H10" s="136"/>
      <c r="I10" s="131"/>
      <c r="J10" s="162" t="str">
        <f t="shared" si="6"/>
        <v/>
      </c>
      <c r="K10" s="166"/>
      <c r="L10" s="167"/>
      <c r="M10" s="100" t="str">
        <f t="shared" si="36"/>
        <v/>
      </c>
      <c r="N10" s="83" t="str">
        <f t="shared" si="37"/>
        <v/>
      </c>
      <c r="O10" s="176"/>
      <c r="P10" s="108"/>
      <c r="Q10" s="184"/>
      <c r="R10" s="188"/>
      <c r="S10" s="189"/>
      <c r="T10" s="190"/>
      <c r="U10" s="100" t="str">
        <f t="shared" si="2"/>
        <v/>
      </c>
      <c r="V10" s="83" t="str">
        <f t="shared" si="3"/>
        <v/>
      </c>
      <c r="W10" s="11"/>
      <c r="X10" s="11"/>
      <c r="Y10" s="11"/>
      <c r="Z10" s="94"/>
      <c r="AB10" s="222"/>
      <c r="AE10" s="223"/>
      <c r="AG10" s="12"/>
      <c r="AH10" s="15">
        <f>Kalender!CS18</f>
        <v>45511</v>
      </c>
      <c r="AI10" s="62">
        <f>IF(Kalender!AL18&lt;&gt;"","x",0)</f>
        <v>0</v>
      </c>
      <c r="AJ10" s="62">
        <f>IF(Kalender!AM18&lt;&gt;"","x",0)</f>
        <v>0</v>
      </c>
      <c r="AK10" s="62">
        <f>Kalender!AN18</f>
        <v>0</v>
      </c>
      <c r="AL10" s="30">
        <f>IF(E10="1",0,IF(WEEKDAY(AH10)=2,Kalender!$T$4,IF(WEEKDAY(AH10)=3,Kalender!$T$5,IF(WEEKDAY(AH10)=4,Kalender!$T$6,IF(WEEKDAY(AH10)=5,Kalender!$T$7,IF(WEEKDAY(AH10)=6,Kalender!$T$8,0))))))</f>
        <v>30</v>
      </c>
      <c r="AM10" s="30">
        <f t="shared" si="7"/>
        <v>480</v>
      </c>
      <c r="AN10" s="30">
        <f>IF(E10="1",0,IF(E10="k",-AK10*60*Kalender!$AS$6,0))</f>
        <v>0</v>
      </c>
      <c r="AO10" s="30">
        <f>IF(WEEKDAY(AH10)=2,Kalender!$AB$4*60+Kalender!$AD$4,IF(WEEKDAY(AH10)=3,Kalender!$AB$5*60+Kalender!$AD$5,IF(WEEKDAY(AH10)=4,Kalender!$AB$6*60+Kalender!$AD$6,IF(WEEKDAY(AH10)=5,Kalender!$AB$7*60+Kalender!$AD$7,IF(WEEKDAY(AH10)=6,Kalender!$AB$8*60+Kalender!$AD$8,0)))))</f>
        <v>480</v>
      </c>
      <c r="AP10" s="62" t="str">
        <f>IF(F10="","",IF(WEEKDAY(AH10)=2,Kalender!BK4-(F10*60+G10),IF(WEEKDAY(AH10)=3,Kalender!BK5-(F10*60+G10),IF(WEEKDAY(AH10)=4,Kalender!BK6-(F10*60+G10),IF(WEEKDAY(AH10)=5,Kalender!BK7-(F10*60+G10),IF(WEEKDAY(AH10)=6,Kalender!BK8-(F10*60+G10),""))))))</f>
        <v/>
      </c>
      <c r="AQ10" s="62" t="str">
        <f>IF(H10="","",IF(WEEKDAY(AH10)=2,(H10*60+I10)-Kalender!BM4,IF(WEEKDAY(AH10)=3,(H10*60+I10)-Kalender!BM5,IF(WEEKDAY(AH10)=4,(H10*60+I10)-Kalender!BM6,IF(WEEKDAY(AH10)=5,(H10*60+I10)-Kalender!BM7,IF(WEEKDAY(AH10)=6,(H10*60+I10)-Kalender!BM8,""))))))</f>
        <v/>
      </c>
      <c r="AR10" t="str">
        <f t="shared" si="8"/>
        <v/>
      </c>
      <c r="AS10" t="str">
        <f t="shared" si="4"/>
        <v/>
      </c>
      <c r="AT10">
        <f t="shared" si="9"/>
        <v>0</v>
      </c>
      <c r="AU10">
        <f t="shared" si="10"/>
        <v>0</v>
      </c>
      <c r="AV10">
        <f t="shared" si="11"/>
        <v>0</v>
      </c>
      <c r="AW10">
        <f t="shared" si="12"/>
        <v>0</v>
      </c>
      <c r="AX10">
        <f t="shared" si="13"/>
        <v>0</v>
      </c>
      <c r="AY10">
        <f t="shared" si="14"/>
        <v>0</v>
      </c>
      <c r="AZ10">
        <f t="shared" si="15"/>
        <v>0</v>
      </c>
      <c r="BA10" t="str">
        <f t="shared" si="16"/>
        <v/>
      </c>
      <c r="BB10" s="12">
        <f t="shared" si="17"/>
        <v>0</v>
      </c>
      <c r="BC10" s="12">
        <f t="shared" si="18"/>
        <v>0</v>
      </c>
      <c r="BD10" s="12">
        <f t="shared" si="19"/>
        <v>0</v>
      </c>
      <c r="BE10">
        <f t="shared" si="20"/>
        <v>0</v>
      </c>
      <c r="BG10" t="str">
        <f t="shared" si="21"/>
        <v/>
      </c>
      <c r="BH10" t="str">
        <f t="shared" si="22"/>
        <v/>
      </c>
      <c r="BI10" t="str">
        <f t="shared" si="23"/>
        <v/>
      </c>
      <c r="BJ10" t="str">
        <f t="shared" si="24"/>
        <v/>
      </c>
      <c r="BK10" t="str">
        <f t="shared" si="25"/>
        <v/>
      </c>
      <c r="BL10" t="str">
        <f t="shared" si="26"/>
        <v/>
      </c>
      <c r="BM10" t="str">
        <f t="shared" si="27"/>
        <v/>
      </c>
      <c r="BN10" t="str">
        <f t="shared" si="28"/>
        <v/>
      </c>
      <c r="BO10" t="str">
        <f t="shared" si="29"/>
        <v/>
      </c>
      <c r="BP10" t="str">
        <f t="shared" si="30"/>
        <v/>
      </c>
      <c r="BQ10" t="str">
        <f t="shared" si="31"/>
        <v/>
      </c>
      <c r="BR10" t="str">
        <f t="shared" si="32"/>
        <v/>
      </c>
      <c r="BS10" t="str">
        <f t="shared" si="33"/>
        <v/>
      </c>
      <c r="BT10" t="str">
        <f t="shared" si="34"/>
        <v/>
      </c>
      <c r="BU10" t="str">
        <f t="shared" si="35"/>
        <v/>
      </c>
    </row>
    <row r="11" spans="1:73" ht="12" customHeight="1" x14ac:dyDescent="0.2">
      <c r="B11" s="90">
        <v>8</v>
      </c>
      <c r="C11" s="91" t="str">
        <f t="shared" si="0"/>
        <v>Torsdag</v>
      </c>
      <c r="D11" s="92" t="str">
        <f t="shared" si="1"/>
        <v/>
      </c>
      <c r="E11" s="219" t="str">
        <f t="shared" si="5"/>
        <v/>
      </c>
      <c r="F11" s="97"/>
      <c r="G11" s="93"/>
      <c r="H11" s="136"/>
      <c r="I11" s="131"/>
      <c r="J11" s="162" t="str">
        <f t="shared" si="6"/>
        <v/>
      </c>
      <c r="K11" s="166"/>
      <c r="L11" s="167"/>
      <c r="M11" s="100" t="str">
        <f t="shared" si="36"/>
        <v/>
      </c>
      <c r="N11" s="83" t="str">
        <f t="shared" si="37"/>
        <v/>
      </c>
      <c r="O11" s="176"/>
      <c r="P11" s="108"/>
      <c r="Q11" s="184"/>
      <c r="R11" s="188"/>
      <c r="S11" s="189"/>
      <c r="T11" s="190"/>
      <c r="U11" s="100" t="str">
        <f t="shared" si="2"/>
        <v/>
      </c>
      <c r="V11" s="83" t="str">
        <f t="shared" si="3"/>
        <v/>
      </c>
      <c r="W11" s="11"/>
      <c r="X11" s="11"/>
      <c r="Y11" s="11"/>
      <c r="Z11" s="94"/>
      <c r="AB11" s="222"/>
      <c r="AC11" s="66" t="s">
        <v>1</v>
      </c>
      <c r="AE11" s="223"/>
      <c r="AG11" s="12"/>
      <c r="AH11" s="15">
        <f>Kalender!CS19</f>
        <v>45512</v>
      </c>
      <c r="AI11" s="62">
        <f>IF(Kalender!AL19&lt;&gt;"","x",0)</f>
        <v>0</v>
      </c>
      <c r="AJ11" s="62">
        <f>IF(Kalender!AM19&lt;&gt;"","x",0)</f>
        <v>0</v>
      </c>
      <c r="AK11" s="62">
        <f>Kalender!AN19</f>
        <v>0</v>
      </c>
      <c r="AL11" s="30">
        <f>IF(E11="1",0,IF(WEEKDAY(AH11)=2,Kalender!$T$4,IF(WEEKDAY(AH11)=3,Kalender!$T$5,IF(WEEKDAY(AH11)=4,Kalender!$T$6,IF(WEEKDAY(AH11)=5,Kalender!$T$7,IF(WEEKDAY(AH11)=6,Kalender!$T$8,0))))))</f>
        <v>30</v>
      </c>
      <c r="AM11" s="30">
        <f t="shared" si="7"/>
        <v>480</v>
      </c>
      <c r="AN11" s="30">
        <f>IF(E11="1",0,IF(E11="k",-AK11*60*Kalender!$AS$6,0))</f>
        <v>0</v>
      </c>
      <c r="AO11" s="30">
        <f>IF(WEEKDAY(AH11)=2,Kalender!$AB$4*60+Kalender!$AD$4,IF(WEEKDAY(AH11)=3,Kalender!$AB$5*60+Kalender!$AD$5,IF(WEEKDAY(AH11)=4,Kalender!$AB$6*60+Kalender!$AD$6,IF(WEEKDAY(AH11)=5,Kalender!$AB$7*60+Kalender!$AD$7,IF(WEEKDAY(AH11)=6,Kalender!$AB$8*60+Kalender!$AD$8,0)))))</f>
        <v>480</v>
      </c>
      <c r="AP11" s="62" t="str">
        <f>IF(F11="","",IF(WEEKDAY(AH11)=2,Kalender!BK4-(F11*60+G11),IF(WEEKDAY(AH11)=3,Kalender!BK5-(F11*60+G11),IF(WEEKDAY(AH11)=4,Kalender!BK6-(F11*60+G11),IF(WEEKDAY(AH11)=5,Kalender!BK7-(F11*60+G11),IF(WEEKDAY(AH11)=6,Kalender!BK8-(F11*60+G11),""))))))</f>
        <v/>
      </c>
      <c r="AQ11" s="62" t="str">
        <f>IF(H11="","",IF(WEEKDAY(AH11)=2,(H11*60+I11)-Kalender!BM4,IF(WEEKDAY(AH11)=3,(H11*60+I11)-Kalender!BM5,IF(WEEKDAY(AH11)=4,(H11*60+I11)-Kalender!BM6,IF(WEEKDAY(AH11)=5,(H11*60+I11)-Kalender!BM7,IF(WEEKDAY(AH11)=6,(H11*60+I11)-Kalender!BM8,""))))))</f>
        <v/>
      </c>
      <c r="AR11" t="str">
        <f t="shared" si="8"/>
        <v/>
      </c>
      <c r="AS11" t="str">
        <f t="shared" si="4"/>
        <v/>
      </c>
      <c r="AT11">
        <f t="shared" si="9"/>
        <v>0</v>
      </c>
      <c r="AU11">
        <f t="shared" si="10"/>
        <v>0</v>
      </c>
      <c r="AV11">
        <f t="shared" si="11"/>
        <v>0</v>
      </c>
      <c r="AW11">
        <f t="shared" si="12"/>
        <v>0</v>
      </c>
      <c r="AX11">
        <f t="shared" si="13"/>
        <v>0</v>
      </c>
      <c r="AY11">
        <f t="shared" si="14"/>
        <v>0</v>
      </c>
      <c r="AZ11">
        <f t="shared" si="15"/>
        <v>0</v>
      </c>
      <c r="BA11" t="str">
        <f t="shared" si="16"/>
        <v/>
      </c>
      <c r="BB11" s="12">
        <f t="shared" si="17"/>
        <v>0</v>
      </c>
      <c r="BC11" s="12">
        <f t="shared" si="18"/>
        <v>0</v>
      </c>
      <c r="BD11" s="12">
        <f t="shared" si="19"/>
        <v>0</v>
      </c>
      <c r="BE11">
        <f t="shared" si="20"/>
        <v>0</v>
      </c>
      <c r="BG11" t="str">
        <f t="shared" si="21"/>
        <v/>
      </c>
      <c r="BH11" t="str">
        <f t="shared" si="22"/>
        <v/>
      </c>
      <c r="BI11" t="str">
        <f t="shared" si="23"/>
        <v/>
      </c>
      <c r="BJ11" t="str">
        <f t="shared" si="24"/>
        <v/>
      </c>
      <c r="BK11" t="str">
        <f t="shared" si="25"/>
        <v/>
      </c>
      <c r="BL11" t="str">
        <f t="shared" si="26"/>
        <v/>
      </c>
      <c r="BM11" t="str">
        <f t="shared" si="27"/>
        <v/>
      </c>
      <c r="BN11" t="str">
        <f t="shared" si="28"/>
        <v/>
      </c>
      <c r="BO11" t="str">
        <f t="shared" si="29"/>
        <v/>
      </c>
      <c r="BP11" t="str">
        <f t="shared" si="30"/>
        <v/>
      </c>
      <c r="BQ11" t="str">
        <f t="shared" si="31"/>
        <v/>
      </c>
      <c r="BR11" t="str">
        <f t="shared" si="32"/>
        <v/>
      </c>
      <c r="BS11" t="str">
        <f t="shared" si="33"/>
        <v/>
      </c>
      <c r="BT11" t="str">
        <f t="shared" si="34"/>
        <v/>
      </c>
      <c r="BU11" t="str">
        <f t="shared" si="35"/>
        <v/>
      </c>
    </row>
    <row r="12" spans="1:73" ht="12" customHeight="1" x14ac:dyDescent="0.2">
      <c r="B12" s="90">
        <v>9</v>
      </c>
      <c r="C12" s="91" t="str">
        <f t="shared" si="0"/>
        <v>Fredag</v>
      </c>
      <c r="D12" s="92" t="str">
        <f t="shared" si="1"/>
        <v/>
      </c>
      <c r="E12" s="219" t="str">
        <f t="shared" si="5"/>
        <v/>
      </c>
      <c r="F12" s="97"/>
      <c r="G12" s="93"/>
      <c r="H12" s="136"/>
      <c r="I12" s="131"/>
      <c r="J12" s="162" t="str">
        <f t="shared" si="6"/>
        <v/>
      </c>
      <c r="K12" s="166"/>
      <c r="L12" s="167"/>
      <c r="M12" s="100" t="str">
        <f t="shared" si="36"/>
        <v/>
      </c>
      <c r="N12" s="83" t="str">
        <f t="shared" si="37"/>
        <v/>
      </c>
      <c r="O12" s="176"/>
      <c r="P12" s="108"/>
      <c r="Q12" s="184"/>
      <c r="R12" s="188"/>
      <c r="S12" s="189"/>
      <c r="T12" s="190"/>
      <c r="U12" s="100" t="str">
        <f t="shared" si="2"/>
        <v/>
      </c>
      <c r="V12" s="83" t="str">
        <f t="shared" si="3"/>
        <v/>
      </c>
      <c r="W12" s="11"/>
      <c r="X12" s="11"/>
      <c r="Y12" s="11"/>
      <c r="Z12" s="94"/>
      <c r="AB12" s="222"/>
      <c r="AC12" s="114">
        <f>TRUNC(AZ35/60)</f>
        <v>0</v>
      </c>
      <c r="AD12" s="115">
        <f>IF(AC12=0,AZ35-60*AC12,ABS(AZ35-AC12*60))</f>
        <v>0</v>
      </c>
      <c r="AE12" s="223"/>
      <c r="AG12" s="12"/>
      <c r="AH12" s="15">
        <f>Kalender!CS20</f>
        <v>45513</v>
      </c>
      <c r="AI12" s="62">
        <f>IF(Kalender!AL20&lt;&gt;"","x",0)</f>
        <v>0</v>
      </c>
      <c r="AJ12" s="62">
        <f>IF(Kalender!AM20&lt;&gt;"","x",0)</f>
        <v>0</v>
      </c>
      <c r="AK12" s="62">
        <f>Kalender!AN20</f>
        <v>0</v>
      </c>
      <c r="AL12" s="30">
        <f>IF(E12="1",0,IF(WEEKDAY(AH12)=2,Kalender!$T$4,IF(WEEKDAY(AH12)=3,Kalender!$T$5,IF(WEEKDAY(AH12)=4,Kalender!$T$6,IF(WEEKDAY(AH12)=5,Kalender!$T$7,IF(WEEKDAY(AH12)=6,Kalender!$T$8,0))))))</f>
        <v>30</v>
      </c>
      <c r="AM12" s="30">
        <f t="shared" si="7"/>
        <v>480</v>
      </c>
      <c r="AN12" s="30">
        <f>IF(E12="1",0,IF(E12="k",-AK12*60*Kalender!$AS$6,0))</f>
        <v>0</v>
      </c>
      <c r="AO12" s="30">
        <f>IF(WEEKDAY(AH12)=2,Kalender!$AB$4*60+Kalender!$AD$4,IF(WEEKDAY(AH12)=3,Kalender!$AB$5*60+Kalender!$AD$5,IF(WEEKDAY(AH12)=4,Kalender!$AB$6*60+Kalender!$AD$6,IF(WEEKDAY(AH12)=5,Kalender!$AB$7*60+Kalender!$AD$7,IF(WEEKDAY(AH12)=6,Kalender!$AB$8*60+Kalender!$AD$8,0)))))</f>
        <v>480</v>
      </c>
      <c r="AP12" s="62" t="str">
        <f>IF(F12="","",IF(WEEKDAY(AH12)=2,Kalender!BK4-(F12*60+G12),IF(WEEKDAY(AH12)=3,Kalender!BK5-(F12*60+G12),IF(WEEKDAY(AH12)=4,Kalender!BK6-(F12*60+G12),IF(WEEKDAY(AH12)=5,Kalender!BK7-(F12*60+G12),IF(WEEKDAY(AH12)=6,Kalender!BK8-(F12*60+G12),""))))))</f>
        <v/>
      </c>
      <c r="AQ12" s="62" t="str">
        <f>IF(H12="","",IF(WEEKDAY(AH12)=2,(H12*60+I12)-Kalender!BM4,IF(WEEKDAY(AH12)=3,(H12*60+I12)-Kalender!BM5,IF(WEEKDAY(AH12)=4,(H12*60+I12)-Kalender!BM6,IF(WEEKDAY(AH12)=5,(H12*60+I12)-Kalender!BM7,IF(WEEKDAY(AH12)=6,(H12*60+I12)-Kalender!BM8,""))))))</f>
        <v/>
      </c>
      <c r="AR12" t="str">
        <f t="shared" si="8"/>
        <v/>
      </c>
      <c r="AS12" t="str">
        <f t="shared" si="4"/>
        <v/>
      </c>
      <c r="AT12">
        <f t="shared" si="9"/>
        <v>0</v>
      </c>
      <c r="AU12">
        <f t="shared" si="10"/>
        <v>0</v>
      </c>
      <c r="AV12">
        <f t="shared" si="11"/>
        <v>0</v>
      </c>
      <c r="AW12">
        <f t="shared" si="12"/>
        <v>0</v>
      </c>
      <c r="AX12">
        <f t="shared" si="13"/>
        <v>0</v>
      </c>
      <c r="AY12">
        <f t="shared" si="14"/>
        <v>0</v>
      </c>
      <c r="AZ12">
        <f t="shared" si="15"/>
        <v>0</v>
      </c>
      <c r="BA12" t="str">
        <f t="shared" si="16"/>
        <v/>
      </c>
      <c r="BB12" s="12">
        <f t="shared" si="17"/>
        <v>0</v>
      </c>
      <c r="BC12" s="12">
        <f t="shared" si="18"/>
        <v>0</v>
      </c>
      <c r="BD12" s="12">
        <f t="shared" si="19"/>
        <v>0</v>
      </c>
      <c r="BE12">
        <f t="shared" si="20"/>
        <v>0</v>
      </c>
      <c r="BG12" t="str">
        <f t="shared" si="21"/>
        <v/>
      </c>
      <c r="BH12" t="str">
        <f t="shared" si="22"/>
        <v/>
      </c>
      <c r="BI12" t="str">
        <f t="shared" si="23"/>
        <v/>
      </c>
      <c r="BJ12" t="str">
        <f t="shared" si="24"/>
        <v/>
      </c>
      <c r="BK12" t="str">
        <f t="shared" si="25"/>
        <v/>
      </c>
      <c r="BL12" t="str">
        <f t="shared" si="26"/>
        <v/>
      </c>
      <c r="BM12" t="str">
        <f t="shared" si="27"/>
        <v/>
      </c>
      <c r="BN12" t="str">
        <f t="shared" si="28"/>
        <v/>
      </c>
      <c r="BO12" t="str">
        <f t="shared" si="29"/>
        <v/>
      </c>
      <c r="BP12" t="str">
        <f t="shared" si="30"/>
        <v/>
      </c>
      <c r="BQ12" t="str">
        <f t="shared" si="31"/>
        <v/>
      </c>
      <c r="BR12" t="str">
        <f t="shared" si="32"/>
        <v/>
      </c>
      <c r="BS12" t="str">
        <f t="shared" si="33"/>
        <v/>
      </c>
      <c r="BT12" t="str">
        <f t="shared" si="34"/>
        <v/>
      </c>
      <c r="BU12" t="str">
        <f t="shared" si="35"/>
        <v/>
      </c>
    </row>
    <row r="13" spans="1:73" ht="12" customHeight="1" x14ac:dyDescent="0.2">
      <c r="B13" s="90">
        <v>10</v>
      </c>
      <c r="C13" s="91" t="str">
        <f t="shared" si="0"/>
        <v>Lördag</v>
      </c>
      <c r="D13" s="92" t="str">
        <f t="shared" si="1"/>
        <v/>
      </c>
      <c r="E13" s="219" t="str">
        <f t="shared" si="5"/>
        <v>lö</v>
      </c>
      <c r="F13" s="97"/>
      <c r="G13" s="93"/>
      <c r="H13" s="136"/>
      <c r="I13" s="131"/>
      <c r="J13" s="162" t="str">
        <f t="shared" si="6"/>
        <v/>
      </c>
      <c r="K13" s="166"/>
      <c r="L13" s="167"/>
      <c r="M13" s="100" t="str">
        <f t="shared" si="36"/>
        <v/>
      </c>
      <c r="N13" s="83" t="str">
        <f t="shared" si="37"/>
        <v/>
      </c>
      <c r="O13" s="176"/>
      <c r="P13" s="108"/>
      <c r="Q13" s="184"/>
      <c r="R13" s="188"/>
      <c r="S13" s="189"/>
      <c r="T13" s="190"/>
      <c r="U13" s="100" t="str">
        <f t="shared" si="2"/>
        <v/>
      </c>
      <c r="V13" s="83" t="str">
        <f t="shared" si="3"/>
        <v/>
      </c>
      <c r="W13" s="11"/>
      <c r="X13" s="11"/>
      <c r="Y13" s="11"/>
      <c r="Z13" s="94"/>
      <c r="AB13" s="222"/>
      <c r="AE13" s="223"/>
      <c r="AG13" s="12"/>
      <c r="AH13" s="15">
        <f>Kalender!CS21</f>
        <v>45514</v>
      </c>
      <c r="AI13" s="62">
        <f>IF(Kalender!AL21&lt;&gt;"","x",0)</f>
        <v>0</v>
      </c>
      <c r="AJ13" s="62">
        <f>IF(Kalender!AM21&lt;&gt;"","x",0)</f>
        <v>0</v>
      </c>
      <c r="AK13" s="62">
        <f>Kalender!AN21</f>
        <v>0</v>
      </c>
      <c r="AL13" s="30">
        <f>IF(E13="1",0,IF(WEEKDAY(AH13)=2,Kalender!$T$4,IF(WEEKDAY(AH13)=3,Kalender!$T$5,IF(WEEKDAY(AH13)=4,Kalender!$T$6,IF(WEEKDAY(AH13)=5,Kalender!$T$7,IF(WEEKDAY(AH13)=6,Kalender!$T$8,0))))))</f>
        <v>0</v>
      </c>
      <c r="AM13" s="30">
        <f t="shared" si="7"/>
        <v>0</v>
      </c>
      <c r="AN13" s="30">
        <f>IF(E13="1",0,IF(E13="k",-AK13*60*Kalender!$AS$6,0))</f>
        <v>0</v>
      </c>
      <c r="AO13" s="30">
        <f>IF(WEEKDAY(AH13)=2,Kalender!$AB$4*60+Kalender!$AD$4,IF(WEEKDAY(AH13)=3,Kalender!$AB$5*60+Kalender!$AD$5,IF(WEEKDAY(AH13)=4,Kalender!$AB$6*60+Kalender!$AD$6,IF(WEEKDAY(AH13)=5,Kalender!$AB$7*60+Kalender!$AD$7,IF(WEEKDAY(AH13)=6,Kalender!$AB$8*60+Kalender!$AD$8,0)))))</f>
        <v>0</v>
      </c>
      <c r="AP13" s="62" t="str">
        <f>IF(F13="","",IF(WEEKDAY(AH13)=2,Kalender!BK4-(F13*60+G13),IF(WEEKDAY(AH13)=3,Kalender!BK5-(F13*60+G13),IF(WEEKDAY(AH13)=4,Kalender!BK6-(F13*60+G13),IF(WEEKDAY(AH13)=5,Kalender!BK7-(F13*60+G13),IF(WEEKDAY(AH13)=6,Kalender!BK8-(F13*60+G13),""))))))</f>
        <v/>
      </c>
      <c r="AQ13" s="62" t="str">
        <f>IF(H13="","",IF(WEEKDAY(AH13)=2,(H13*60+I13)-Kalender!BM4,IF(WEEKDAY(AH13)=3,(H13*60+I13)-Kalender!BM5,IF(WEEKDAY(AH13)=4,(H13*60+I13)-Kalender!BM6,IF(WEEKDAY(AH13)=5,(H13*60+I13)-Kalender!BM7,IF(WEEKDAY(AH13)=6,(H13*60+I13)-Kalender!BM8,""))))))</f>
        <v/>
      </c>
      <c r="AR13" t="str">
        <f t="shared" si="8"/>
        <v/>
      </c>
      <c r="AS13" t="str">
        <f t="shared" si="4"/>
        <v/>
      </c>
      <c r="AT13">
        <f t="shared" si="9"/>
        <v>0</v>
      </c>
      <c r="AU13">
        <f t="shared" si="10"/>
        <v>0</v>
      </c>
      <c r="AV13">
        <f t="shared" si="11"/>
        <v>0</v>
      </c>
      <c r="AW13">
        <f t="shared" si="12"/>
        <v>0</v>
      </c>
      <c r="AX13">
        <f t="shared" si="13"/>
        <v>0</v>
      </c>
      <c r="AY13">
        <f t="shared" si="14"/>
        <v>0</v>
      </c>
      <c r="AZ13">
        <f t="shared" si="15"/>
        <v>0</v>
      </c>
      <c r="BA13" t="str">
        <f t="shared" si="16"/>
        <v/>
      </c>
      <c r="BB13" s="12">
        <f t="shared" si="17"/>
        <v>0</v>
      </c>
      <c r="BC13" s="12">
        <f t="shared" si="18"/>
        <v>0</v>
      </c>
      <c r="BD13" s="12">
        <f t="shared" si="19"/>
        <v>0</v>
      </c>
      <c r="BE13">
        <f t="shared" si="20"/>
        <v>0</v>
      </c>
      <c r="BG13" t="str">
        <f t="shared" si="21"/>
        <v/>
      </c>
      <c r="BH13" t="str">
        <f t="shared" si="22"/>
        <v/>
      </c>
      <c r="BI13" t="str">
        <f t="shared" si="23"/>
        <v/>
      </c>
      <c r="BJ13" t="str">
        <f t="shared" si="24"/>
        <v/>
      </c>
      <c r="BK13" t="str">
        <f t="shared" si="25"/>
        <v/>
      </c>
      <c r="BL13" t="str">
        <f t="shared" si="26"/>
        <v/>
      </c>
      <c r="BM13" t="str">
        <f t="shared" si="27"/>
        <v/>
      </c>
      <c r="BN13" t="str">
        <f t="shared" si="28"/>
        <v/>
      </c>
      <c r="BO13" t="str">
        <f t="shared" si="29"/>
        <v/>
      </c>
      <c r="BP13" t="str">
        <f t="shared" si="30"/>
        <v/>
      </c>
      <c r="BQ13" t="str">
        <f t="shared" si="31"/>
        <v/>
      </c>
      <c r="BR13" t="str">
        <f t="shared" si="32"/>
        <v/>
      </c>
      <c r="BS13" t="str">
        <f t="shared" si="33"/>
        <v/>
      </c>
      <c r="BT13" t="str">
        <f t="shared" si="34"/>
        <v/>
      </c>
      <c r="BU13" t="str">
        <f t="shared" si="35"/>
        <v/>
      </c>
    </row>
    <row r="14" spans="1:73" ht="12" customHeight="1" x14ac:dyDescent="0.2">
      <c r="B14" s="90">
        <v>11</v>
      </c>
      <c r="C14" s="91" t="str">
        <f t="shared" si="0"/>
        <v>Söndag</v>
      </c>
      <c r="D14" s="92" t="str">
        <f t="shared" si="1"/>
        <v>n</v>
      </c>
      <c r="E14" s="219" t="str">
        <f t="shared" si="5"/>
        <v>sö</v>
      </c>
      <c r="F14" s="97"/>
      <c r="G14" s="93"/>
      <c r="H14" s="136"/>
      <c r="I14" s="131"/>
      <c r="J14" s="162" t="str">
        <f t="shared" si="6"/>
        <v/>
      </c>
      <c r="K14" s="166"/>
      <c r="L14" s="167"/>
      <c r="M14" s="100" t="str">
        <f t="shared" si="36"/>
        <v/>
      </c>
      <c r="N14" s="83" t="str">
        <f t="shared" si="37"/>
        <v/>
      </c>
      <c r="O14" s="176"/>
      <c r="P14" s="108"/>
      <c r="Q14" s="184"/>
      <c r="R14" s="188"/>
      <c r="S14" s="189"/>
      <c r="T14" s="190"/>
      <c r="U14" s="100" t="str">
        <f t="shared" si="2"/>
        <v/>
      </c>
      <c r="V14" s="83" t="str">
        <f t="shared" si="3"/>
        <v/>
      </c>
      <c r="W14" s="11"/>
      <c r="X14" s="11"/>
      <c r="Y14" s="11"/>
      <c r="Z14" s="94"/>
      <c r="AB14" s="222"/>
      <c r="AC14" s="66" t="s">
        <v>77</v>
      </c>
      <c r="AE14" s="223"/>
      <c r="AG14" s="12"/>
      <c r="AH14" s="15">
        <f>Kalender!CS22</f>
        <v>45515</v>
      </c>
      <c r="AI14" s="62">
        <f>IF(Kalender!AL22&lt;&gt;"","x",0)</f>
        <v>0</v>
      </c>
      <c r="AJ14" s="62">
        <f>IF(Kalender!AM22&lt;&gt;"","x",0)</f>
        <v>0</v>
      </c>
      <c r="AK14" s="62">
        <f>Kalender!AN22</f>
        <v>0</v>
      </c>
      <c r="AL14" s="30">
        <f>IF(E14="1",0,IF(WEEKDAY(AH14)=2,Kalender!$T$4,IF(WEEKDAY(AH14)=3,Kalender!$T$5,IF(WEEKDAY(AH14)=4,Kalender!$T$6,IF(WEEKDAY(AH14)=5,Kalender!$T$7,IF(WEEKDAY(AH14)=6,Kalender!$T$8,0))))))</f>
        <v>0</v>
      </c>
      <c r="AM14" s="30">
        <f t="shared" si="7"/>
        <v>0</v>
      </c>
      <c r="AN14" s="30">
        <f>IF(E14="1",0,IF(E14="k",-AK14*60*Kalender!$AS$6,0))</f>
        <v>0</v>
      </c>
      <c r="AO14" s="30">
        <f>IF(WEEKDAY(AH14)=2,Kalender!$AB$4*60+Kalender!$AD$4,IF(WEEKDAY(AH14)=3,Kalender!$AB$5*60+Kalender!$AD$5,IF(WEEKDAY(AH14)=4,Kalender!$AB$6*60+Kalender!$AD$6,IF(WEEKDAY(AH14)=5,Kalender!$AB$7*60+Kalender!$AD$7,IF(WEEKDAY(AH14)=6,Kalender!$AB$8*60+Kalender!$AD$8,0)))))</f>
        <v>0</v>
      </c>
      <c r="AP14" s="62" t="str">
        <f>IF(F14="","",IF(WEEKDAY(AH14)=2,Kalender!BK4-(F14*60+G14),IF(WEEKDAY(AH14)=3,Kalender!BK5-(F14*60+G14),IF(WEEKDAY(AH14)=4,Kalender!BK6-(F14*60+G14),IF(WEEKDAY(AH14)=5,Kalender!BK7-(F14*60+G14),IF(WEEKDAY(AH14)=6,Kalender!BK8-(F14*60+G14),""))))))</f>
        <v/>
      </c>
      <c r="AQ14" s="62" t="str">
        <f>IF(H14="","",IF(WEEKDAY(AH14)=2,(H14*60+I14)-Kalender!BM4,IF(WEEKDAY(AH14)=3,(H14*60+I14)-Kalender!BM5,IF(WEEKDAY(AH14)=4,(H14*60+I14)-Kalender!BM6,IF(WEEKDAY(AH14)=5,(H14*60+I14)-Kalender!BM7,IF(WEEKDAY(AH14)=6,(H14*60+I14)-Kalender!BM8,""))))))</f>
        <v/>
      </c>
      <c r="AR14" t="str">
        <f t="shared" si="8"/>
        <v/>
      </c>
      <c r="AS14" t="str">
        <f t="shared" si="4"/>
        <v/>
      </c>
      <c r="AT14">
        <f t="shared" si="9"/>
        <v>0</v>
      </c>
      <c r="AU14">
        <f t="shared" si="10"/>
        <v>0</v>
      </c>
      <c r="AV14">
        <f t="shared" si="11"/>
        <v>0</v>
      </c>
      <c r="AW14">
        <f t="shared" si="12"/>
        <v>0</v>
      </c>
      <c r="AX14">
        <f t="shared" si="13"/>
        <v>0</v>
      </c>
      <c r="AY14">
        <f t="shared" si="14"/>
        <v>0</v>
      </c>
      <c r="AZ14">
        <f t="shared" si="15"/>
        <v>0</v>
      </c>
      <c r="BA14" t="str">
        <f t="shared" si="16"/>
        <v/>
      </c>
      <c r="BB14" s="12">
        <f t="shared" si="17"/>
        <v>0</v>
      </c>
      <c r="BC14" s="12">
        <f t="shared" si="18"/>
        <v>0</v>
      </c>
      <c r="BD14" s="12">
        <f t="shared" si="19"/>
        <v>0</v>
      </c>
      <c r="BE14">
        <f t="shared" si="20"/>
        <v>0</v>
      </c>
      <c r="BG14" t="str">
        <f t="shared" si="21"/>
        <v/>
      </c>
      <c r="BH14" t="str">
        <f t="shared" si="22"/>
        <v/>
      </c>
      <c r="BI14" t="str">
        <f t="shared" si="23"/>
        <v/>
      </c>
      <c r="BJ14" t="str">
        <f t="shared" si="24"/>
        <v/>
      </c>
      <c r="BK14" t="str">
        <f t="shared" si="25"/>
        <v/>
      </c>
      <c r="BL14" t="str">
        <f t="shared" si="26"/>
        <v/>
      </c>
      <c r="BM14" t="str">
        <f t="shared" si="27"/>
        <v/>
      </c>
      <c r="BN14" t="str">
        <f t="shared" si="28"/>
        <v/>
      </c>
      <c r="BO14" t="str">
        <f t="shared" si="29"/>
        <v/>
      </c>
      <c r="BP14" t="str">
        <f t="shared" si="30"/>
        <v/>
      </c>
      <c r="BQ14" t="str">
        <f t="shared" si="31"/>
        <v/>
      </c>
      <c r="BR14" t="str">
        <f t="shared" si="32"/>
        <v/>
      </c>
      <c r="BS14" t="str">
        <f t="shared" si="33"/>
        <v/>
      </c>
      <c r="BT14" t="str">
        <f t="shared" si="34"/>
        <v/>
      </c>
      <c r="BU14" t="str">
        <f t="shared" si="35"/>
        <v/>
      </c>
    </row>
    <row r="15" spans="1:73" ht="12" customHeight="1" x14ac:dyDescent="0.2">
      <c r="B15" s="90">
        <v>12</v>
      </c>
      <c r="C15" s="91" t="str">
        <f t="shared" si="0"/>
        <v>Måndag</v>
      </c>
      <c r="D15" s="92" t="str">
        <f t="shared" si="1"/>
        <v/>
      </c>
      <c r="E15" s="219" t="str">
        <f t="shared" si="5"/>
        <v/>
      </c>
      <c r="F15" s="97"/>
      <c r="G15" s="93"/>
      <c r="H15" s="136"/>
      <c r="I15" s="131"/>
      <c r="J15" s="162" t="str">
        <f t="shared" si="6"/>
        <v/>
      </c>
      <c r="K15" s="166"/>
      <c r="L15" s="167"/>
      <c r="M15" s="100" t="str">
        <f t="shared" si="36"/>
        <v/>
      </c>
      <c r="N15" s="83" t="str">
        <f t="shared" si="37"/>
        <v/>
      </c>
      <c r="O15" s="176"/>
      <c r="P15" s="108"/>
      <c r="Q15" s="184"/>
      <c r="R15" s="188"/>
      <c r="S15" s="189"/>
      <c r="T15" s="190"/>
      <c r="U15" s="100" t="str">
        <f t="shared" si="2"/>
        <v/>
      </c>
      <c r="V15" s="83" t="str">
        <f t="shared" si="3"/>
        <v/>
      </c>
      <c r="W15" s="11"/>
      <c r="X15" s="11"/>
      <c r="Y15" s="11"/>
      <c r="Z15" s="94"/>
      <c r="AB15" s="222"/>
      <c r="AC15" s="4" t="s">
        <v>78</v>
      </c>
      <c r="AE15" s="223"/>
      <c r="AG15" s="12"/>
      <c r="AH15" s="15">
        <f>Kalender!CS23</f>
        <v>45516</v>
      </c>
      <c r="AI15" s="62">
        <f>IF(Kalender!AL23&lt;&gt;"","x",0)</f>
        <v>0</v>
      </c>
      <c r="AJ15" s="62">
        <f>IF(Kalender!AM23&lt;&gt;"","x",0)</f>
        <v>0</v>
      </c>
      <c r="AK15" s="62">
        <f>Kalender!AN23</f>
        <v>0</v>
      </c>
      <c r="AL15" s="30">
        <f>IF(E15="1",0,IF(WEEKDAY(AH15)=2,Kalender!$T$4,IF(WEEKDAY(AH15)=3,Kalender!$T$5,IF(WEEKDAY(AH15)=4,Kalender!$T$6,IF(WEEKDAY(AH15)=5,Kalender!$T$7,IF(WEEKDAY(AH15)=6,Kalender!$T$8,0))))))</f>
        <v>30</v>
      </c>
      <c r="AM15" s="30">
        <f t="shared" si="7"/>
        <v>480</v>
      </c>
      <c r="AN15" s="30">
        <f>IF(E15="1",0,IF(E15="k",-AK15*60*Kalender!$AS$6,0))</f>
        <v>0</v>
      </c>
      <c r="AO15" s="30">
        <f>IF(WEEKDAY(AH15)=2,Kalender!$AB$4*60+Kalender!$AD$4,IF(WEEKDAY(AH15)=3,Kalender!$AB$5*60+Kalender!$AD$5,IF(WEEKDAY(AH15)=4,Kalender!$AB$6*60+Kalender!$AD$6,IF(WEEKDAY(AH15)=5,Kalender!$AB$7*60+Kalender!$AD$7,IF(WEEKDAY(AH15)=6,Kalender!$AB$8*60+Kalender!$AD$8,0)))))</f>
        <v>480</v>
      </c>
      <c r="AP15" s="62" t="str">
        <f>IF(F15="","",IF(WEEKDAY(AH15)=2,Kalender!BK4-(F15*60+G15),IF(WEEKDAY(AH15)=3,Kalender!BK5-(F15*60+G15),IF(WEEKDAY(AH15)=4,Kalender!BK6-(F15*60+G15),IF(WEEKDAY(AH15)=5,Kalender!BK7-(F15*60+G15),IF(WEEKDAY(AH15)=6,Kalender!BK8-(F15*60+G15),""))))))</f>
        <v/>
      </c>
      <c r="AQ15" s="62" t="str">
        <f>IF(H15="","",IF(WEEKDAY(AH15)=2,(H15*60+I15)-Kalender!BM4,IF(WEEKDAY(AH15)=3,(H15*60+I15)-Kalender!BM5,IF(WEEKDAY(AH15)=4,(H15*60+I15)-Kalender!BM6,IF(WEEKDAY(AH15)=5,(H15*60+I15)-Kalender!BM7,IF(WEEKDAY(AH15)=6,(H15*60+I15)-Kalender!BM8,""))))))</f>
        <v/>
      </c>
      <c r="AR15" t="str">
        <f t="shared" si="8"/>
        <v/>
      </c>
      <c r="AS15" t="str">
        <f t="shared" si="4"/>
        <v/>
      </c>
      <c r="AT15">
        <f t="shared" si="9"/>
        <v>0</v>
      </c>
      <c r="AU15">
        <f t="shared" si="10"/>
        <v>0</v>
      </c>
      <c r="AV15">
        <f t="shared" si="11"/>
        <v>0</v>
      </c>
      <c r="AW15">
        <f t="shared" si="12"/>
        <v>0</v>
      </c>
      <c r="AX15">
        <f t="shared" si="13"/>
        <v>0</v>
      </c>
      <c r="AY15">
        <f t="shared" si="14"/>
        <v>0</v>
      </c>
      <c r="AZ15">
        <f t="shared" si="15"/>
        <v>0</v>
      </c>
      <c r="BA15" t="str">
        <f t="shared" si="16"/>
        <v/>
      </c>
      <c r="BB15" s="12">
        <f t="shared" si="17"/>
        <v>0</v>
      </c>
      <c r="BC15" s="12">
        <f t="shared" si="18"/>
        <v>0</v>
      </c>
      <c r="BD15" s="12">
        <f t="shared" si="19"/>
        <v>0</v>
      </c>
      <c r="BE15">
        <f t="shared" si="20"/>
        <v>0</v>
      </c>
      <c r="BG15" t="str">
        <f t="shared" si="21"/>
        <v/>
      </c>
      <c r="BH15" t="str">
        <f t="shared" si="22"/>
        <v/>
      </c>
      <c r="BI15" t="str">
        <f t="shared" si="23"/>
        <v/>
      </c>
      <c r="BJ15" t="str">
        <f t="shared" si="24"/>
        <v/>
      </c>
      <c r="BK15" t="str">
        <f t="shared" si="25"/>
        <v/>
      </c>
      <c r="BL15" t="str">
        <f t="shared" si="26"/>
        <v/>
      </c>
      <c r="BM15" t="str">
        <f t="shared" si="27"/>
        <v/>
      </c>
      <c r="BN15" t="str">
        <f t="shared" si="28"/>
        <v/>
      </c>
      <c r="BO15" t="str">
        <f t="shared" si="29"/>
        <v/>
      </c>
      <c r="BP15" t="str">
        <f t="shared" si="30"/>
        <v/>
      </c>
      <c r="BQ15" t="str">
        <f t="shared" si="31"/>
        <v/>
      </c>
      <c r="BR15" t="str">
        <f t="shared" si="32"/>
        <v/>
      </c>
      <c r="BS15" t="str">
        <f t="shared" si="33"/>
        <v/>
      </c>
      <c r="BT15" t="str">
        <f t="shared" si="34"/>
        <v/>
      </c>
      <c r="BU15" t="str">
        <f t="shared" si="35"/>
        <v/>
      </c>
    </row>
    <row r="16" spans="1:73" ht="12" customHeight="1" x14ac:dyDescent="0.2">
      <c r="B16" s="90">
        <v>13</v>
      </c>
      <c r="C16" s="91" t="str">
        <f t="shared" si="0"/>
        <v>Tisdag</v>
      </c>
      <c r="D16" s="92" t="str">
        <f t="shared" si="1"/>
        <v/>
      </c>
      <c r="E16" s="219" t="str">
        <f t="shared" si="5"/>
        <v/>
      </c>
      <c r="F16" s="97"/>
      <c r="G16" s="93"/>
      <c r="H16" s="136"/>
      <c r="I16" s="131"/>
      <c r="J16" s="162" t="str">
        <f t="shared" si="6"/>
        <v/>
      </c>
      <c r="K16" s="166"/>
      <c r="L16" s="167"/>
      <c r="M16" s="100" t="str">
        <f t="shared" si="36"/>
        <v/>
      </c>
      <c r="N16" s="83" t="str">
        <f t="shared" si="37"/>
        <v/>
      </c>
      <c r="O16" s="176"/>
      <c r="P16" s="108"/>
      <c r="Q16" s="184"/>
      <c r="R16" s="188"/>
      <c r="S16" s="189"/>
      <c r="T16" s="190"/>
      <c r="U16" s="100" t="str">
        <f t="shared" si="2"/>
        <v/>
      </c>
      <c r="V16" s="83" t="str">
        <f t="shared" si="3"/>
        <v/>
      </c>
      <c r="W16" s="11"/>
      <c r="X16" s="11"/>
      <c r="Y16" s="11"/>
      <c r="Z16" s="94"/>
      <c r="AB16" s="222"/>
      <c r="AC16" s="114">
        <f>TRUNC(AW35/60)</f>
        <v>0</v>
      </c>
      <c r="AD16" s="115">
        <f>IF(AC16=0,AW35-60*AC16,ABS(AW35-AC16*60))</f>
        <v>0</v>
      </c>
      <c r="AE16" s="223"/>
      <c r="AG16" s="12"/>
      <c r="AH16" s="15">
        <f>Kalender!CS24</f>
        <v>45517</v>
      </c>
      <c r="AI16" s="62">
        <f>IF(Kalender!AL24&lt;&gt;"","x",0)</f>
        <v>0</v>
      </c>
      <c r="AJ16" s="62">
        <f>IF(Kalender!AM24&lt;&gt;"","x",0)</f>
        <v>0</v>
      </c>
      <c r="AK16" s="62">
        <f>Kalender!AN24</f>
        <v>0</v>
      </c>
      <c r="AL16" s="30">
        <f>IF(E16="1",0,IF(WEEKDAY(AH16)=2,Kalender!$T$4,IF(WEEKDAY(AH16)=3,Kalender!$T$5,IF(WEEKDAY(AH16)=4,Kalender!$T$6,IF(WEEKDAY(AH16)=5,Kalender!$T$7,IF(WEEKDAY(AH16)=6,Kalender!$T$8,0))))))</f>
        <v>30</v>
      </c>
      <c r="AM16" s="30">
        <f t="shared" si="7"/>
        <v>480</v>
      </c>
      <c r="AN16" s="30">
        <f>IF(E16="1",0,IF(E16="k",-AK16*60*Kalender!$AS$6,0))</f>
        <v>0</v>
      </c>
      <c r="AO16" s="30">
        <f>IF(WEEKDAY(AH16)=2,Kalender!$AB$4*60+Kalender!$AD$4,IF(WEEKDAY(AH16)=3,Kalender!$AB$5*60+Kalender!$AD$5,IF(WEEKDAY(AH16)=4,Kalender!$AB$6*60+Kalender!$AD$6,IF(WEEKDAY(AH16)=5,Kalender!$AB$7*60+Kalender!$AD$7,IF(WEEKDAY(AH16)=6,Kalender!$AB$8*60+Kalender!$AD$8,0)))))</f>
        <v>480</v>
      </c>
      <c r="AP16" s="62" t="str">
        <f>IF(F16="","",IF(WEEKDAY(AH16)=2,Kalender!BK4-(F16*60+G16),IF(WEEKDAY(AH16)=3,Kalender!BK5-(F16*60+G16),IF(WEEKDAY(AH16)=4,Kalender!BK6-(F16*60+G16),IF(WEEKDAY(AH16)=5,Kalender!BK7-(F16*60+G16),IF(WEEKDAY(AH16)=6,Kalender!BK8-(F16*60+G16),""))))))</f>
        <v/>
      </c>
      <c r="AQ16" s="62" t="str">
        <f>IF(H16="","",IF(WEEKDAY(AH16)=2,(H16*60+I16)-Kalender!BM4,IF(WEEKDAY(AH16)=3,(H16*60+I16)-Kalender!BM5,IF(WEEKDAY(AH16)=4,(H16*60+I16)-Kalender!BM6,IF(WEEKDAY(AH16)=5,(H16*60+I16)-Kalender!BM7,IF(WEEKDAY(AH16)=6,(H16*60+I16)-Kalender!BM8,""))))))</f>
        <v/>
      </c>
      <c r="AR16" t="str">
        <f t="shared" si="8"/>
        <v/>
      </c>
      <c r="AS16" t="str">
        <f t="shared" si="4"/>
        <v/>
      </c>
      <c r="AT16">
        <f t="shared" si="9"/>
        <v>0</v>
      </c>
      <c r="AU16">
        <f t="shared" si="10"/>
        <v>0</v>
      </c>
      <c r="AV16">
        <f t="shared" si="11"/>
        <v>0</v>
      </c>
      <c r="AW16">
        <f t="shared" si="12"/>
        <v>0</v>
      </c>
      <c r="AX16">
        <f t="shared" si="13"/>
        <v>0</v>
      </c>
      <c r="AY16">
        <f t="shared" si="14"/>
        <v>0</v>
      </c>
      <c r="AZ16">
        <f t="shared" si="15"/>
        <v>0</v>
      </c>
      <c r="BA16" t="str">
        <f t="shared" si="16"/>
        <v/>
      </c>
      <c r="BB16" s="12">
        <f t="shared" si="17"/>
        <v>0</v>
      </c>
      <c r="BC16" s="12">
        <f t="shared" si="18"/>
        <v>0</v>
      </c>
      <c r="BD16" s="12">
        <f t="shared" si="19"/>
        <v>0</v>
      </c>
      <c r="BE16">
        <f t="shared" si="20"/>
        <v>0</v>
      </c>
      <c r="BG16" t="str">
        <f t="shared" si="21"/>
        <v/>
      </c>
      <c r="BH16" t="str">
        <f t="shared" si="22"/>
        <v/>
      </c>
      <c r="BI16" t="str">
        <f t="shared" si="23"/>
        <v/>
      </c>
      <c r="BJ16" t="str">
        <f t="shared" si="24"/>
        <v/>
      </c>
      <c r="BK16" t="str">
        <f t="shared" si="25"/>
        <v/>
      </c>
      <c r="BL16" t="str">
        <f t="shared" si="26"/>
        <v/>
      </c>
      <c r="BM16" t="str">
        <f t="shared" si="27"/>
        <v/>
      </c>
      <c r="BN16" t="str">
        <f t="shared" si="28"/>
        <v/>
      </c>
      <c r="BO16" t="str">
        <f t="shared" si="29"/>
        <v/>
      </c>
      <c r="BP16" t="str">
        <f t="shared" si="30"/>
        <v/>
      </c>
      <c r="BQ16" t="str">
        <f t="shared" si="31"/>
        <v/>
      </c>
      <c r="BR16" t="str">
        <f t="shared" si="32"/>
        <v/>
      </c>
      <c r="BS16" t="str">
        <f t="shared" si="33"/>
        <v/>
      </c>
      <c r="BT16" t="str">
        <f t="shared" si="34"/>
        <v/>
      </c>
      <c r="BU16" t="str">
        <f t="shared" si="35"/>
        <v/>
      </c>
    </row>
    <row r="17" spans="2:73" ht="12" customHeight="1" x14ac:dyDescent="0.2">
      <c r="B17" s="90">
        <v>14</v>
      </c>
      <c r="C17" s="91" t="str">
        <f t="shared" si="0"/>
        <v>Onsdag</v>
      </c>
      <c r="D17" s="92" t="str">
        <f t="shared" si="1"/>
        <v/>
      </c>
      <c r="E17" s="219" t="str">
        <f t="shared" si="5"/>
        <v/>
      </c>
      <c r="F17" s="97"/>
      <c r="G17" s="93"/>
      <c r="H17" s="136"/>
      <c r="I17" s="131"/>
      <c r="J17" s="162" t="str">
        <f t="shared" si="6"/>
        <v/>
      </c>
      <c r="K17" s="166"/>
      <c r="L17" s="167"/>
      <c r="M17" s="100" t="str">
        <f t="shared" si="36"/>
        <v/>
      </c>
      <c r="N17" s="83" t="str">
        <f t="shared" si="37"/>
        <v/>
      </c>
      <c r="O17" s="176"/>
      <c r="P17" s="108"/>
      <c r="Q17" s="184"/>
      <c r="R17" s="188"/>
      <c r="S17" s="189"/>
      <c r="T17" s="190"/>
      <c r="U17" s="100" t="str">
        <f t="shared" si="2"/>
        <v/>
      </c>
      <c r="V17" s="83" t="str">
        <f t="shared" si="3"/>
        <v/>
      </c>
      <c r="W17" s="11"/>
      <c r="X17" s="11"/>
      <c r="Y17" s="11"/>
      <c r="Z17" s="94"/>
      <c r="AB17" s="222"/>
      <c r="AC17" s="4" t="s">
        <v>86</v>
      </c>
      <c r="AE17" s="223"/>
      <c r="AG17" s="12"/>
      <c r="AH17" s="15">
        <f>Kalender!CS25</f>
        <v>45518</v>
      </c>
      <c r="AI17" s="62">
        <f>IF(Kalender!AL25&lt;&gt;"","x",0)</f>
        <v>0</v>
      </c>
      <c r="AJ17" s="62">
        <f>IF(Kalender!AM25&lt;&gt;"","x",0)</f>
        <v>0</v>
      </c>
      <c r="AK17" s="62">
        <f>Kalender!AN25</f>
        <v>0</v>
      </c>
      <c r="AL17" s="30">
        <f>IF(E17="1",0,IF(WEEKDAY(AH17)=2,Kalender!$T$4,IF(WEEKDAY(AH17)=3,Kalender!$T$5,IF(WEEKDAY(AH17)=4,Kalender!$T$6,IF(WEEKDAY(AH17)=5,Kalender!$T$7,IF(WEEKDAY(AH17)=6,Kalender!$T$8,0))))))</f>
        <v>30</v>
      </c>
      <c r="AM17" s="30">
        <f t="shared" si="7"/>
        <v>480</v>
      </c>
      <c r="AN17" s="30">
        <f>IF(E17="1",0,IF(E17="k",-AK17*60*Kalender!$AS$6,0))</f>
        <v>0</v>
      </c>
      <c r="AO17" s="30">
        <f>IF(WEEKDAY(AH17)=2,Kalender!$AB$4*60+Kalender!$AD$4,IF(WEEKDAY(AH17)=3,Kalender!$AB$5*60+Kalender!$AD$5,IF(WEEKDAY(AH17)=4,Kalender!$AB$6*60+Kalender!$AD$6,IF(WEEKDAY(AH17)=5,Kalender!$AB$7*60+Kalender!$AD$7,IF(WEEKDAY(AH17)=6,Kalender!$AB$8*60+Kalender!$AD$8,0)))))</f>
        <v>480</v>
      </c>
      <c r="AP17" s="62" t="str">
        <f>IF(F17="","",IF(WEEKDAY(AH17)=2,Kalender!BK4-(F17*60+G17),IF(WEEKDAY(AH17)=3,Kalender!BK5-(F17*60+G17),IF(WEEKDAY(AH17)=4,Kalender!BK6-(F17*60+G17),IF(WEEKDAY(AH17)=5,Kalender!BK7-(F17*60+G17),IF(WEEKDAY(AH17)=6,Kalender!BK8-(F17*60+G17),""))))))</f>
        <v/>
      </c>
      <c r="AQ17" s="62" t="str">
        <f>IF(H17="","",IF(WEEKDAY(AH17)=2,(H17*60+I17)-Kalender!BM4,IF(WEEKDAY(AH17)=3,(H17*60+I17)-Kalender!BM5,IF(WEEKDAY(AH17)=4,(H17*60+I17)-Kalender!BM6,IF(WEEKDAY(AH17)=5,(H17*60+I17)-Kalender!BM7,IF(WEEKDAY(AH17)=6,(H17*60+I17)-Kalender!BM8,""))))))</f>
        <v/>
      </c>
      <c r="AR17" t="str">
        <f t="shared" si="8"/>
        <v/>
      </c>
      <c r="AS17" t="str">
        <f t="shared" si="4"/>
        <v/>
      </c>
      <c r="AT17">
        <f t="shared" si="9"/>
        <v>0</v>
      </c>
      <c r="AU17">
        <f t="shared" si="10"/>
        <v>0</v>
      </c>
      <c r="AV17">
        <f t="shared" si="11"/>
        <v>0</v>
      </c>
      <c r="AW17">
        <f t="shared" si="12"/>
        <v>0</v>
      </c>
      <c r="AX17">
        <f t="shared" si="13"/>
        <v>0</v>
      </c>
      <c r="AY17">
        <f t="shared" si="14"/>
        <v>0</v>
      </c>
      <c r="AZ17">
        <f t="shared" si="15"/>
        <v>0</v>
      </c>
      <c r="BA17" t="str">
        <f t="shared" si="16"/>
        <v/>
      </c>
      <c r="BB17" s="12">
        <f t="shared" si="17"/>
        <v>0</v>
      </c>
      <c r="BC17" s="12">
        <f t="shared" si="18"/>
        <v>0</v>
      </c>
      <c r="BD17" s="12">
        <f t="shared" si="19"/>
        <v>0</v>
      </c>
      <c r="BE17">
        <f t="shared" si="20"/>
        <v>0</v>
      </c>
      <c r="BG17" t="str">
        <f t="shared" si="21"/>
        <v/>
      </c>
      <c r="BH17" t="str">
        <f t="shared" si="22"/>
        <v/>
      </c>
      <c r="BI17" t="str">
        <f t="shared" si="23"/>
        <v/>
      </c>
      <c r="BJ17" t="str">
        <f t="shared" si="24"/>
        <v/>
      </c>
      <c r="BK17" t="str">
        <f t="shared" si="25"/>
        <v/>
      </c>
      <c r="BL17" t="str">
        <f t="shared" si="26"/>
        <v/>
      </c>
      <c r="BM17" t="str">
        <f t="shared" si="27"/>
        <v/>
      </c>
      <c r="BN17" t="str">
        <f t="shared" si="28"/>
        <v/>
      </c>
      <c r="BO17" t="str">
        <f t="shared" si="29"/>
        <v/>
      </c>
      <c r="BP17" t="str">
        <f t="shared" si="30"/>
        <v/>
      </c>
      <c r="BQ17" t="str">
        <f t="shared" si="31"/>
        <v/>
      </c>
      <c r="BR17" t="str">
        <f t="shared" si="32"/>
        <v/>
      </c>
      <c r="BS17" t="str">
        <f t="shared" si="33"/>
        <v/>
      </c>
      <c r="BT17" t="str">
        <f t="shared" si="34"/>
        <v/>
      </c>
      <c r="BU17" t="str">
        <f t="shared" si="35"/>
        <v/>
      </c>
    </row>
    <row r="18" spans="2:73" ht="12" customHeight="1" x14ac:dyDescent="0.2">
      <c r="B18" s="90">
        <v>15</v>
      </c>
      <c r="C18" s="91" t="str">
        <f t="shared" si="0"/>
        <v>Torsdag</v>
      </c>
      <c r="D18" s="92" t="str">
        <f t="shared" si="1"/>
        <v/>
      </c>
      <c r="E18" s="219" t="str">
        <f t="shared" si="5"/>
        <v/>
      </c>
      <c r="F18" s="97"/>
      <c r="G18" s="93"/>
      <c r="H18" s="136"/>
      <c r="I18" s="131"/>
      <c r="J18" s="162" t="str">
        <f t="shared" si="6"/>
        <v/>
      </c>
      <c r="K18" s="166"/>
      <c r="L18" s="167"/>
      <c r="M18" s="100" t="str">
        <f t="shared" si="36"/>
        <v/>
      </c>
      <c r="N18" s="83" t="str">
        <f t="shared" si="37"/>
        <v/>
      </c>
      <c r="O18" s="176"/>
      <c r="P18" s="108"/>
      <c r="Q18" s="184"/>
      <c r="R18" s="188"/>
      <c r="S18" s="189"/>
      <c r="T18" s="190"/>
      <c r="U18" s="100" t="str">
        <f t="shared" si="2"/>
        <v/>
      </c>
      <c r="V18" s="83" t="str">
        <f t="shared" si="3"/>
        <v/>
      </c>
      <c r="W18" s="11"/>
      <c r="X18" s="11"/>
      <c r="Y18" s="11"/>
      <c r="Z18" s="94"/>
      <c r="AB18" s="222"/>
      <c r="AC18" s="114">
        <f>TRUNC(AX35/60)</f>
        <v>0</v>
      </c>
      <c r="AD18" s="115">
        <f>IF(AC18=0,AX35-60*AC18,ABS(AX35-AC18*60))</f>
        <v>0</v>
      </c>
      <c r="AE18" s="223"/>
      <c r="AG18" s="12"/>
      <c r="AH18" s="15">
        <f>Kalender!CS26</f>
        <v>45519</v>
      </c>
      <c r="AI18" s="62">
        <f>IF(Kalender!AL26&lt;&gt;"","x",0)</f>
        <v>0</v>
      </c>
      <c r="AJ18" s="62">
        <f>IF(Kalender!AM26&lt;&gt;"","x",0)</f>
        <v>0</v>
      </c>
      <c r="AK18" s="62">
        <f>Kalender!AN26</f>
        <v>0</v>
      </c>
      <c r="AL18" s="30">
        <f>IF(E18="1",0,IF(WEEKDAY(AH18)=2,Kalender!$T$4,IF(WEEKDAY(AH18)=3,Kalender!$T$5,IF(WEEKDAY(AH18)=4,Kalender!$T$6,IF(WEEKDAY(AH18)=5,Kalender!$T$7,IF(WEEKDAY(AH18)=6,Kalender!$T$8,0))))))</f>
        <v>30</v>
      </c>
      <c r="AM18" s="30">
        <f t="shared" si="7"/>
        <v>480</v>
      </c>
      <c r="AN18" s="30">
        <f>IF(E18="1",0,IF(E18="k",-AK18*60*Kalender!$AS$6,0))</f>
        <v>0</v>
      </c>
      <c r="AO18" s="30">
        <f>IF(WEEKDAY(AH18)=2,Kalender!$AB$4*60+Kalender!$AD$4,IF(WEEKDAY(AH18)=3,Kalender!$AB$5*60+Kalender!$AD$5,IF(WEEKDAY(AH18)=4,Kalender!$AB$6*60+Kalender!$AD$6,IF(WEEKDAY(AH18)=5,Kalender!$AB$7*60+Kalender!$AD$7,IF(WEEKDAY(AH18)=6,Kalender!$AB$8*60+Kalender!$AD$8,0)))))</f>
        <v>480</v>
      </c>
      <c r="AP18" s="62" t="str">
        <f>IF(F18="","",IF(WEEKDAY(AH18)=2,Kalender!BK4-(F18*60+G18),IF(WEEKDAY(AH18)=3,Kalender!BK5-(F18*60+G18),IF(WEEKDAY(AH18)=4,Kalender!BK6-(F18*60+G18),IF(WEEKDAY(AH18)=5,Kalender!BK7-(F18*60+G18),IF(WEEKDAY(AH18)=6,Kalender!BK8-(F18*60+G18),""))))))</f>
        <v/>
      </c>
      <c r="AQ18" s="62" t="str">
        <f>IF(H18="","",IF(WEEKDAY(AH18)=2,(H18*60+I18)-Kalender!BM4,IF(WEEKDAY(AH18)=3,(H18*60+I18)-Kalender!BM5,IF(WEEKDAY(AH18)=4,(H18*60+I18)-Kalender!BM6,IF(WEEKDAY(AH18)=5,(H18*60+I18)-Kalender!BM7,IF(WEEKDAY(AH18)=6,(H18*60+I18)-Kalender!BM8,""))))))</f>
        <v/>
      </c>
      <c r="AR18" t="str">
        <f t="shared" si="8"/>
        <v/>
      </c>
      <c r="AS18" t="str">
        <f t="shared" si="4"/>
        <v/>
      </c>
      <c r="AT18">
        <f t="shared" si="9"/>
        <v>0</v>
      </c>
      <c r="AU18">
        <f t="shared" si="10"/>
        <v>0</v>
      </c>
      <c r="AV18">
        <f t="shared" si="11"/>
        <v>0</v>
      </c>
      <c r="AW18">
        <f t="shared" si="12"/>
        <v>0</v>
      </c>
      <c r="AX18">
        <f t="shared" si="13"/>
        <v>0</v>
      </c>
      <c r="AY18">
        <f t="shared" si="14"/>
        <v>0</v>
      </c>
      <c r="AZ18">
        <f t="shared" si="15"/>
        <v>0</v>
      </c>
      <c r="BA18" t="str">
        <f t="shared" si="16"/>
        <v/>
      </c>
      <c r="BB18" s="12">
        <f t="shared" si="17"/>
        <v>0</v>
      </c>
      <c r="BC18" s="12">
        <f t="shared" si="18"/>
        <v>0</v>
      </c>
      <c r="BD18" s="12">
        <f t="shared" si="19"/>
        <v>0</v>
      </c>
      <c r="BE18">
        <f t="shared" si="20"/>
        <v>0</v>
      </c>
      <c r="BG18" t="str">
        <f t="shared" si="21"/>
        <v/>
      </c>
      <c r="BH18" t="str">
        <f t="shared" si="22"/>
        <v/>
      </c>
      <c r="BI18" t="str">
        <f t="shared" si="23"/>
        <v/>
      </c>
      <c r="BJ18" t="str">
        <f t="shared" si="24"/>
        <v/>
      </c>
      <c r="BK18" t="str">
        <f t="shared" si="25"/>
        <v/>
      </c>
      <c r="BL18" t="str">
        <f t="shared" si="26"/>
        <v/>
      </c>
      <c r="BM18" t="str">
        <f t="shared" si="27"/>
        <v/>
      </c>
      <c r="BN18" t="str">
        <f t="shared" si="28"/>
        <v/>
      </c>
      <c r="BO18" t="str">
        <f t="shared" si="29"/>
        <v/>
      </c>
      <c r="BP18" t="str">
        <f t="shared" si="30"/>
        <v/>
      </c>
      <c r="BQ18" t="str">
        <f t="shared" si="31"/>
        <v/>
      </c>
      <c r="BR18" t="str">
        <f t="shared" si="32"/>
        <v/>
      </c>
      <c r="BS18" t="str">
        <f t="shared" si="33"/>
        <v/>
      </c>
      <c r="BT18" t="str">
        <f t="shared" si="34"/>
        <v/>
      </c>
      <c r="BU18" t="str">
        <f t="shared" si="35"/>
        <v/>
      </c>
    </row>
    <row r="19" spans="2:73" ht="12" customHeight="1" x14ac:dyDescent="0.2">
      <c r="B19" s="90">
        <v>16</v>
      </c>
      <c r="C19" s="91" t="str">
        <f t="shared" si="0"/>
        <v>Fredag</v>
      </c>
      <c r="D19" s="92" t="str">
        <f t="shared" si="1"/>
        <v/>
      </c>
      <c r="E19" s="219" t="str">
        <f t="shared" si="5"/>
        <v/>
      </c>
      <c r="F19" s="97"/>
      <c r="G19" s="93"/>
      <c r="H19" s="136"/>
      <c r="I19" s="131"/>
      <c r="J19" s="162" t="str">
        <f t="shared" si="6"/>
        <v/>
      </c>
      <c r="K19" s="166"/>
      <c r="L19" s="167"/>
      <c r="M19" s="100" t="str">
        <f t="shared" si="36"/>
        <v/>
      </c>
      <c r="N19" s="83" t="str">
        <f t="shared" si="37"/>
        <v/>
      </c>
      <c r="O19" s="176"/>
      <c r="P19" s="108"/>
      <c r="Q19" s="184"/>
      <c r="R19" s="188"/>
      <c r="S19" s="189"/>
      <c r="T19" s="190"/>
      <c r="U19" s="100" t="str">
        <f t="shared" si="2"/>
        <v/>
      </c>
      <c r="V19" s="83" t="str">
        <f t="shared" si="3"/>
        <v/>
      </c>
      <c r="W19" s="11"/>
      <c r="X19" s="11"/>
      <c r="Y19" s="11"/>
      <c r="Z19" s="94"/>
      <c r="AB19" s="222"/>
      <c r="AC19" s="4" t="s">
        <v>79</v>
      </c>
      <c r="AE19" s="223"/>
      <c r="AG19" s="12"/>
      <c r="AH19" s="15">
        <f>Kalender!CS27</f>
        <v>45520</v>
      </c>
      <c r="AI19" s="62">
        <f>IF(Kalender!AL27&lt;&gt;"","x",0)</f>
        <v>0</v>
      </c>
      <c r="AJ19" s="62">
        <f>IF(Kalender!AM27&lt;&gt;"","x",0)</f>
        <v>0</v>
      </c>
      <c r="AK19" s="62">
        <f>Kalender!AN27</f>
        <v>0</v>
      </c>
      <c r="AL19" s="30">
        <f>IF(E19="1",0,IF(WEEKDAY(AH19)=2,Kalender!$T$4,IF(WEEKDAY(AH19)=3,Kalender!$T$5,IF(WEEKDAY(AH19)=4,Kalender!$T$6,IF(WEEKDAY(AH19)=5,Kalender!$T$7,IF(WEEKDAY(AH19)=6,Kalender!$T$8,0))))))</f>
        <v>30</v>
      </c>
      <c r="AM19" s="30">
        <f t="shared" si="7"/>
        <v>480</v>
      </c>
      <c r="AN19" s="30">
        <f>IF(E19="1",0,IF(E19="k",-AK19*60*Kalender!$AS$6,0))</f>
        <v>0</v>
      </c>
      <c r="AO19" s="30">
        <f>IF(WEEKDAY(AH19)=2,Kalender!$AB$4*60+Kalender!$AD$4,IF(WEEKDAY(AH19)=3,Kalender!$AB$5*60+Kalender!$AD$5,IF(WEEKDAY(AH19)=4,Kalender!$AB$6*60+Kalender!$AD$6,IF(WEEKDAY(AH19)=5,Kalender!$AB$7*60+Kalender!$AD$7,IF(WEEKDAY(AH19)=6,Kalender!$AB$8*60+Kalender!$AD$8,0)))))</f>
        <v>480</v>
      </c>
      <c r="AP19" s="62" t="str">
        <f>IF(F19="","",IF(WEEKDAY(AH19)=2,Kalender!BK4-(F19*60+G19),IF(WEEKDAY(AH19)=3,Kalender!BK5-(F19*60+G19),IF(WEEKDAY(AH19)=4,Kalender!BK6-(F19*60+G19),IF(WEEKDAY(AH19)=5,Kalender!BK7-(F19*60+G19),IF(WEEKDAY(AH19)=6,Kalender!BK8-(F19*60+G19),""))))))</f>
        <v/>
      </c>
      <c r="AQ19" s="62" t="str">
        <f>IF(H19="","",IF(WEEKDAY(AH19)=2,(H19*60+I19)-Kalender!BM4,IF(WEEKDAY(AH19)=3,(H19*60+I19)-Kalender!BM5,IF(WEEKDAY(AH19)=4,(H19*60+I19)-Kalender!BM6,IF(WEEKDAY(AH19)=5,(H19*60+I19)-Kalender!BM7,IF(WEEKDAY(AH19)=6,(H19*60+I19)-Kalender!BM8,""))))))</f>
        <v/>
      </c>
      <c r="AR19" t="str">
        <f t="shared" si="8"/>
        <v/>
      </c>
      <c r="AS19" t="str">
        <f t="shared" si="4"/>
        <v/>
      </c>
      <c r="AT19">
        <f t="shared" si="9"/>
        <v>0</v>
      </c>
      <c r="AU19">
        <f t="shared" si="10"/>
        <v>0</v>
      </c>
      <c r="AV19">
        <f t="shared" si="11"/>
        <v>0</v>
      </c>
      <c r="AW19">
        <f t="shared" si="12"/>
        <v>0</v>
      </c>
      <c r="AX19">
        <f t="shared" si="13"/>
        <v>0</v>
      </c>
      <c r="AY19">
        <f t="shared" si="14"/>
        <v>0</v>
      </c>
      <c r="AZ19">
        <f t="shared" si="15"/>
        <v>0</v>
      </c>
      <c r="BA19" t="str">
        <f t="shared" si="16"/>
        <v/>
      </c>
      <c r="BB19" s="12">
        <f t="shared" si="17"/>
        <v>0</v>
      </c>
      <c r="BC19" s="12">
        <f t="shared" si="18"/>
        <v>0</v>
      </c>
      <c r="BD19" s="12">
        <f t="shared" si="19"/>
        <v>0</v>
      </c>
      <c r="BE19">
        <f t="shared" si="20"/>
        <v>0</v>
      </c>
      <c r="BG19" t="str">
        <f t="shared" si="21"/>
        <v/>
      </c>
      <c r="BH19" t="str">
        <f t="shared" si="22"/>
        <v/>
      </c>
      <c r="BI19" t="str">
        <f t="shared" si="23"/>
        <v/>
      </c>
      <c r="BJ19" t="str">
        <f t="shared" si="24"/>
        <v/>
      </c>
      <c r="BK19" t="str">
        <f t="shared" si="25"/>
        <v/>
      </c>
      <c r="BL19" t="str">
        <f t="shared" si="26"/>
        <v/>
      </c>
      <c r="BM19" t="str">
        <f t="shared" si="27"/>
        <v/>
      </c>
      <c r="BN19" t="str">
        <f t="shared" si="28"/>
        <v/>
      </c>
      <c r="BO19" t="str">
        <f t="shared" si="29"/>
        <v/>
      </c>
      <c r="BP19" t="str">
        <f t="shared" si="30"/>
        <v/>
      </c>
      <c r="BQ19" t="str">
        <f t="shared" si="31"/>
        <v/>
      </c>
      <c r="BR19" t="str">
        <f t="shared" si="32"/>
        <v/>
      </c>
      <c r="BS19" t="str">
        <f t="shared" si="33"/>
        <v/>
      </c>
      <c r="BT19" t="str">
        <f t="shared" si="34"/>
        <v/>
      </c>
      <c r="BU19" t="str">
        <f t="shared" si="35"/>
        <v/>
      </c>
    </row>
    <row r="20" spans="2:73" ht="12" customHeight="1" thickBot="1" x14ac:dyDescent="0.25">
      <c r="B20" s="90">
        <v>17</v>
      </c>
      <c r="C20" s="91" t="str">
        <f t="shared" si="0"/>
        <v>Lördag</v>
      </c>
      <c r="D20" s="92" t="str">
        <f t="shared" si="1"/>
        <v/>
      </c>
      <c r="E20" s="219" t="str">
        <f t="shared" si="5"/>
        <v>lö</v>
      </c>
      <c r="F20" s="97"/>
      <c r="G20" s="93"/>
      <c r="H20" s="136"/>
      <c r="I20" s="131"/>
      <c r="J20" s="162" t="str">
        <f t="shared" si="6"/>
        <v/>
      </c>
      <c r="K20" s="166"/>
      <c r="L20" s="167"/>
      <c r="M20" s="100" t="str">
        <f t="shared" si="36"/>
        <v/>
      </c>
      <c r="N20" s="83" t="str">
        <f t="shared" si="37"/>
        <v/>
      </c>
      <c r="O20" s="176"/>
      <c r="P20" s="108"/>
      <c r="Q20" s="184"/>
      <c r="R20" s="188"/>
      <c r="S20" s="189"/>
      <c r="T20" s="190"/>
      <c r="U20" s="100" t="str">
        <f t="shared" si="2"/>
        <v/>
      </c>
      <c r="V20" s="83" t="str">
        <f t="shared" si="3"/>
        <v/>
      </c>
      <c r="W20" s="11"/>
      <c r="X20" s="11"/>
      <c r="Y20" s="11"/>
      <c r="Z20" s="94"/>
      <c r="AB20" s="225"/>
      <c r="AC20" s="227">
        <f>TRUNC(AY35/60)</f>
        <v>0</v>
      </c>
      <c r="AD20" s="229">
        <f>IF(AC20=0,AY35-60*AC20,ABS(AY35-AC20*60))</f>
        <v>0</v>
      </c>
      <c r="AE20" s="226"/>
      <c r="AH20" s="15">
        <f>Kalender!CS28</f>
        <v>45521</v>
      </c>
      <c r="AI20" s="62">
        <f>IF(Kalender!AL28&lt;&gt;"","x",0)</f>
        <v>0</v>
      </c>
      <c r="AJ20" s="62">
        <f>IF(Kalender!AM28&lt;&gt;"","x",0)</f>
        <v>0</v>
      </c>
      <c r="AK20" s="62">
        <f>Kalender!AN28</f>
        <v>0</v>
      </c>
      <c r="AL20" s="30">
        <f>IF(E20="1",0,IF(WEEKDAY(AH20)=2,Kalender!$T$4,IF(WEEKDAY(AH20)=3,Kalender!$T$5,IF(WEEKDAY(AH20)=4,Kalender!$T$6,IF(WEEKDAY(AH20)=5,Kalender!$T$7,IF(WEEKDAY(AH20)=6,Kalender!$T$8,0))))))</f>
        <v>0</v>
      </c>
      <c r="AM20" s="30">
        <f t="shared" si="7"/>
        <v>0</v>
      </c>
      <c r="AN20" s="30">
        <f>IF(E20="1",0,IF(E20="k",-AK20*60*Kalender!$AS$6,0))</f>
        <v>0</v>
      </c>
      <c r="AO20" s="30">
        <f>IF(WEEKDAY(AH20)=2,Kalender!$AB$4*60+Kalender!$AD$4,IF(WEEKDAY(AH20)=3,Kalender!$AB$5*60+Kalender!$AD$5,IF(WEEKDAY(AH20)=4,Kalender!$AB$6*60+Kalender!$AD$6,IF(WEEKDAY(AH20)=5,Kalender!$AB$7*60+Kalender!$AD$7,IF(WEEKDAY(AH20)=6,Kalender!$AB$8*60+Kalender!$AD$8,0)))))</f>
        <v>0</v>
      </c>
      <c r="AP20" s="62" t="str">
        <f>IF(F20="","",IF(WEEKDAY(AH20)=2,Kalender!BK4-(F20*60+G20),IF(WEEKDAY(AH20)=3,Kalender!BK5-(F20*60+G20),IF(WEEKDAY(AH20)=4,Kalender!BK6-(F20*60+G20),IF(WEEKDAY(AH20)=5,Kalender!BK7-(F20*60+G20),IF(WEEKDAY(AH20)=6,Kalender!BK8-(F20*60+G20),""))))))</f>
        <v/>
      </c>
      <c r="AQ20" s="62" t="str">
        <f>IF(H20="","",IF(WEEKDAY(AH20)=2,(H20*60+I20)-Kalender!BM4,IF(WEEKDAY(AH20)=3,(H20*60+I20)-Kalender!BM5,IF(WEEKDAY(AH20)=4,(H20*60+I20)-Kalender!BM6,IF(WEEKDAY(AH20)=5,(H20*60+I20)-Kalender!BM7,IF(WEEKDAY(AH20)=6,(H20*60+I20)-Kalender!BM8,""))))))</f>
        <v/>
      </c>
      <c r="AR20" t="str">
        <f t="shared" si="8"/>
        <v/>
      </c>
      <c r="AS20" t="str">
        <f t="shared" si="4"/>
        <v/>
      </c>
      <c r="AT20">
        <f t="shared" si="9"/>
        <v>0</v>
      </c>
      <c r="AU20">
        <f t="shared" si="10"/>
        <v>0</v>
      </c>
      <c r="AV20">
        <f t="shared" si="11"/>
        <v>0</v>
      </c>
      <c r="AW20">
        <f t="shared" si="12"/>
        <v>0</v>
      </c>
      <c r="AX20">
        <f t="shared" si="13"/>
        <v>0</v>
      </c>
      <c r="AY20">
        <f t="shared" si="14"/>
        <v>0</v>
      </c>
      <c r="AZ20">
        <f t="shared" si="15"/>
        <v>0</v>
      </c>
      <c r="BA20" t="str">
        <f t="shared" si="16"/>
        <v/>
      </c>
      <c r="BB20" s="12">
        <f t="shared" si="17"/>
        <v>0</v>
      </c>
      <c r="BC20" s="12">
        <f t="shared" si="18"/>
        <v>0</v>
      </c>
      <c r="BD20" s="12">
        <f t="shared" si="19"/>
        <v>0</v>
      </c>
      <c r="BE20">
        <f t="shared" si="20"/>
        <v>0</v>
      </c>
      <c r="BG20" t="str">
        <f t="shared" si="21"/>
        <v/>
      </c>
      <c r="BH20" t="str">
        <f t="shared" si="22"/>
        <v/>
      </c>
      <c r="BI20" t="str">
        <f t="shared" si="23"/>
        <v/>
      </c>
      <c r="BJ20" t="str">
        <f t="shared" si="24"/>
        <v/>
      </c>
      <c r="BK20" t="str">
        <f t="shared" si="25"/>
        <v/>
      </c>
      <c r="BL20" t="str">
        <f t="shared" si="26"/>
        <v/>
      </c>
      <c r="BM20" t="str">
        <f t="shared" si="27"/>
        <v/>
      </c>
      <c r="BN20" t="str">
        <f t="shared" si="28"/>
        <v/>
      </c>
      <c r="BO20" t="str">
        <f t="shared" si="29"/>
        <v/>
      </c>
      <c r="BP20" t="str">
        <f t="shared" si="30"/>
        <v/>
      </c>
      <c r="BQ20" t="str">
        <f t="shared" si="31"/>
        <v/>
      </c>
      <c r="BR20" t="str">
        <f t="shared" si="32"/>
        <v/>
      </c>
      <c r="BS20" t="str">
        <f t="shared" si="33"/>
        <v/>
      </c>
      <c r="BT20" t="str">
        <f t="shared" si="34"/>
        <v/>
      </c>
      <c r="BU20" t="str">
        <f t="shared" si="35"/>
        <v/>
      </c>
    </row>
    <row r="21" spans="2:73" ht="12" customHeight="1" thickBot="1" x14ac:dyDescent="0.25">
      <c r="B21" s="90">
        <v>18</v>
      </c>
      <c r="C21" s="91" t="str">
        <f t="shared" si="0"/>
        <v>Söndag</v>
      </c>
      <c r="D21" s="92" t="str">
        <f t="shared" si="1"/>
        <v>n</v>
      </c>
      <c r="E21" s="219" t="str">
        <f t="shared" si="5"/>
        <v>sö</v>
      </c>
      <c r="F21" s="97"/>
      <c r="G21" s="93"/>
      <c r="H21" s="136"/>
      <c r="I21" s="131"/>
      <c r="J21" s="162" t="str">
        <f t="shared" si="6"/>
        <v/>
      </c>
      <c r="K21" s="166"/>
      <c r="L21" s="167"/>
      <c r="M21" s="100" t="str">
        <f t="shared" si="36"/>
        <v/>
      </c>
      <c r="N21" s="83" t="str">
        <f t="shared" si="37"/>
        <v/>
      </c>
      <c r="O21" s="176"/>
      <c r="P21" s="108"/>
      <c r="Q21" s="184"/>
      <c r="R21" s="188"/>
      <c r="S21" s="189"/>
      <c r="T21" s="190"/>
      <c r="U21" s="100" t="str">
        <f t="shared" si="2"/>
        <v/>
      </c>
      <c r="V21" s="83" t="str">
        <f t="shared" si="3"/>
        <v/>
      </c>
      <c r="W21" s="11"/>
      <c r="X21" s="11"/>
      <c r="Y21" s="11"/>
      <c r="Z21" s="94"/>
      <c r="AH21" s="15">
        <f>Kalender!CS29</f>
        <v>45522</v>
      </c>
      <c r="AI21" s="62">
        <f>IF(Kalender!AL29&lt;&gt;"","x",0)</f>
        <v>0</v>
      </c>
      <c r="AJ21" s="62">
        <f>IF(Kalender!AM29&lt;&gt;"","x",0)</f>
        <v>0</v>
      </c>
      <c r="AK21" s="62">
        <f>Kalender!AN29</f>
        <v>0</v>
      </c>
      <c r="AL21" s="30">
        <f>IF(E21="1",0,IF(WEEKDAY(AH21)=2,Kalender!$T$4,IF(WEEKDAY(AH21)=3,Kalender!$T$5,IF(WEEKDAY(AH21)=4,Kalender!$T$6,IF(WEEKDAY(AH21)=5,Kalender!$T$7,IF(WEEKDAY(AH21)=6,Kalender!$T$8,0))))))</f>
        <v>0</v>
      </c>
      <c r="AM21" s="30">
        <f t="shared" si="7"/>
        <v>0</v>
      </c>
      <c r="AN21" s="30">
        <f>IF(E21="1",0,IF(E21="k",-AK21*60*Kalender!$AS$6,0))</f>
        <v>0</v>
      </c>
      <c r="AO21" s="30">
        <f>IF(WEEKDAY(AH21)=2,Kalender!$AB$4*60+Kalender!$AD$4,IF(WEEKDAY(AH21)=3,Kalender!$AB$5*60+Kalender!$AD$5,IF(WEEKDAY(AH21)=4,Kalender!$AB$6*60+Kalender!$AD$6,IF(WEEKDAY(AH21)=5,Kalender!$AB$7*60+Kalender!$AD$7,IF(WEEKDAY(AH21)=6,Kalender!$AB$8*60+Kalender!$AD$8,0)))))</f>
        <v>0</v>
      </c>
      <c r="AP21" s="62" t="str">
        <f>IF(F21="","",IF(WEEKDAY(AH21)=2,Kalender!BK4-(F21*60+G21),IF(WEEKDAY(AH21)=3,Kalender!BK5-(F21*60+G21),IF(WEEKDAY(AH21)=4,Kalender!BK6-(F21*60+G21),IF(WEEKDAY(AH21)=5,Kalender!BK7-(F21*60+G21),IF(WEEKDAY(AH21)=6,Kalender!BK8-(F21*60+G21),""))))))</f>
        <v/>
      </c>
      <c r="AQ21" s="62" t="str">
        <f>IF(H21="","",IF(WEEKDAY(AH21)=2,(H21*60+I21)-Kalender!BM4,IF(WEEKDAY(AH21)=3,(H21*60+I21)-Kalender!BM5,IF(WEEKDAY(AH21)=4,(H21*60+I21)-Kalender!BM6,IF(WEEKDAY(AH21)=5,(H21*60+I21)-Kalender!BM7,IF(WEEKDAY(AH21)=6,(H21*60+I21)-Kalender!BM8,""))))))</f>
        <v/>
      </c>
      <c r="AR21" t="str">
        <f t="shared" si="8"/>
        <v/>
      </c>
      <c r="AS21" t="str">
        <f t="shared" si="4"/>
        <v/>
      </c>
      <c r="AT21">
        <f t="shared" si="9"/>
        <v>0</v>
      </c>
      <c r="AU21">
        <f t="shared" si="10"/>
        <v>0</v>
      </c>
      <c r="AV21">
        <f t="shared" si="11"/>
        <v>0</v>
      </c>
      <c r="AW21">
        <f t="shared" si="12"/>
        <v>0</v>
      </c>
      <c r="AX21">
        <f t="shared" si="13"/>
        <v>0</v>
      </c>
      <c r="AY21">
        <f t="shared" si="14"/>
        <v>0</v>
      </c>
      <c r="AZ21">
        <f t="shared" si="15"/>
        <v>0</v>
      </c>
      <c r="BA21" t="str">
        <f t="shared" si="16"/>
        <v/>
      </c>
      <c r="BB21" s="12">
        <f t="shared" si="17"/>
        <v>0</v>
      </c>
      <c r="BC21" s="12">
        <f t="shared" si="18"/>
        <v>0</v>
      </c>
      <c r="BD21" s="12">
        <f t="shared" si="19"/>
        <v>0</v>
      </c>
      <c r="BE21">
        <f t="shared" si="20"/>
        <v>0</v>
      </c>
      <c r="BG21" t="str">
        <f t="shared" si="21"/>
        <v/>
      </c>
      <c r="BH21" t="str">
        <f t="shared" si="22"/>
        <v/>
      </c>
      <c r="BI21" t="str">
        <f t="shared" si="23"/>
        <v/>
      </c>
      <c r="BJ21" t="str">
        <f t="shared" si="24"/>
        <v/>
      </c>
      <c r="BK21" t="str">
        <f t="shared" si="25"/>
        <v/>
      </c>
      <c r="BL21" t="str">
        <f t="shared" si="26"/>
        <v/>
      </c>
      <c r="BM21" t="str">
        <f t="shared" si="27"/>
        <v/>
      </c>
      <c r="BN21" t="str">
        <f t="shared" si="28"/>
        <v/>
      </c>
      <c r="BO21" t="str">
        <f t="shared" si="29"/>
        <v/>
      </c>
      <c r="BP21" t="str">
        <f t="shared" si="30"/>
        <v/>
      </c>
      <c r="BQ21" t="str">
        <f t="shared" si="31"/>
        <v/>
      </c>
      <c r="BR21" t="str">
        <f t="shared" si="32"/>
        <v/>
      </c>
      <c r="BS21" t="str">
        <f t="shared" si="33"/>
        <v/>
      </c>
      <c r="BT21" t="str">
        <f t="shared" si="34"/>
        <v/>
      </c>
      <c r="BU21" t="str">
        <f t="shared" si="35"/>
        <v/>
      </c>
    </row>
    <row r="22" spans="2:73" ht="12" customHeight="1" x14ac:dyDescent="0.2">
      <c r="B22" s="90">
        <v>19</v>
      </c>
      <c r="C22" s="91" t="str">
        <f t="shared" si="0"/>
        <v>Måndag</v>
      </c>
      <c r="D22" s="92" t="str">
        <f t="shared" si="1"/>
        <v/>
      </c>
      <c r="E22" s="219" t="str">
        <f t="shared" si="5"/>
        <v/>
      </c>
      <c r="F22" s="97"/>
      <c r="G22" s="93"/>
      <c r="H22" s="136"/>
      <c r="I22" s="131"/>
      <c r="J22" s="162" t="str">
        <f t="shared" si="6"/>
        <v/>
      </c>
      <c r="K22" s="166"/>
      <c r="L22" s="167"/>
      <c r="M22" s="100" t="str">
        <f t="shared" si="36"/>
        <v/>
      </c>
      <c r="N22" s="83" t="str">
        <f t="shared" si="37"/>
        <v/>
      </c>
      <c r="O22" s="176"/>
      <c r="P22" s="108"/>
      <c r="Q22" s="184"/>
      <c r="R22" s="188"/>
      <c r="S22" s="189"/>
      <c r="T22" s="190"/>
      <c r="U22" s="100" t="str">
        <f t="shared" si="2"/>
        <v/>
      </c>
      <c r="V22" s="83" t="str">
        <f t="shared" si="3"/>
        <v/>
      </c>
      <c r="W22" s="11"/>
      <c r="X22" s="11"/>
      <c r="Y22" s="11"/>
      <c r="Z22" s="94"/>
      <c r="AA22" s="63"/>
      <c r="AB22" s="262" t="s">
        <v>140</v>
      </c>
      <c r="AC22" s="248"/>
      <c r="AD22" s="248"/>
      <c r="AE22" s="249"/>
      <c r="AF22" s="63"/>
      <c r="AG22" s="16"/>
      <c r="AH22" s="15">
        <f>Kalender!CS30</f>
        <v>45523</v>
      </c>
      <c r="AI22" s="62">
        <f>IF(Kalender!AL30&lt;&gt;"","x",0)</f>
        <v>0</v>
      </c>
      <c r="AJ22" s="62">
        <f>IF(Kalender!AM30&lt;&gt;"","x",0)</f>
        <v>0</v>
      </c>
      <c r="AK22" s="62">
        <f>Kalender!AN30</f>
        <v>0</v>
      </c>
      <c r="AL22" s="30">
        <f>IF(E22="1",0,IF(WEEKDAY(AH22)=2,Kalender!$T$4,IF(WEEKDAY(AH22)=3,Kalender!$T$5,IF(WEEKDAY(AH22)=4,Kalender!$T$6,IF(WEEKDAY(AH22)=5,Kalender!$T$7,IF(WEEKDAY(AH22)=6,Kalender!$T$8,0))))))</f>
        <v>30</v>
      </c>
      <c r="AM22" s="30">
        <f t="shared" si="7"/>
        <v>480</v>
      </c>
      <c r="AN22" s="30">
        <f>IF(E22="1",0,IF(E22="k",-AK22*60*Kalender!$AS$6,0))</f>
        <v>0</v>
      </c>
      <c r="AO22" s="30">
        <f>IF(WEEKDAY(AH22)=2,Kalender!$AB$4*60+Kalender!$AD$4,IF(WEEKDAY(AH22)=3,Kalender!$AB$5*60+Kalender!$AD$5,IF(WEEKDAY(AH22)=4,Kalender!$AB$6*60+Kalender!$AD$6,IF(WEEKDAY(AH22)=5,Kalender!$AB$7*60+Kalender!$AD$7,IF(WEEKDAY(AH22)=6,Kalender!$AB$8*60+Kalender!$AD$8,0)))))</f>
        <v>480</v>
      </c>
      <c r="AP22" s="62" t="str">
        <f>IF(F22="","",IF(WEEKDAY(AH22)=2,Kalender!BK4-(F22*60+G22),IF(WEEKDAY(AH22)=3,Kalender!BK5-(F22*60+G22),IF(WEEKDAY(AH22)=4,Kalender!BK6-(F22*60+G22),IF(WEEKDAY(AH22)=5,Kalender!BK7-(F22*60+G22),IF(WEEKDAY(AH22)=6,Kalender!BK8-(F22*60+G22),""))))))</f>
        <v/>
      </c>
      <c r="AQ22" s="62" t="str">
        <f>IF(H22="","",IF(WEEKDAY(AH22)=2,(H22*60+I22)-Kalender!BM4,IF(WEEKDAY(AH22)=3,(H22*60+I22)-Kalender!BM5,IF(WEEKDAY(AH22)=4,(H22*60+I22)-Kalender!BM6,IF(WEEKDAY(AH22)=5,(H22*60+I22)-Kalender!BM7,IF(WEEKDAY(AH22)=6,(H22*60+I22)-Kalender!BM8,""))))))</f>
        <v/>
      </c>
      <c r="AR22" t="str">
        <f t="shared" si="8"/>
        <v/>
      </c>
      <c r="AS22" t="str">
        <f t="shared" si="4"/>
        <v/>
      </c>
      <c r="AT22">
        <f t="shared" si="9"/>
        <v>0</v>
      </c>
      <c r="AU22">
        <f t="shared" si="10"/>
        <v>0</v>
      </c>
      <c r="AV22">
        <f t="shared" si="11"/>
        <v>0</v>
      </c>
      <c r="AW22">
        <f t="shared" si="12"/>
        <v>0</v>
      </c>
      <c r="AX22">
        <f t="shared" si="13"/>
        <v>0</v>
      </c>
      <c r="AY22">
        <f t="shared" si="14"/>
        <v>0</v>
      </c>
      <c r="AZ22">
        <f t="shared" si="15"/>
        <v>0</v>
      </c>
      <c r="BA22" t="str">
        <f t="shared" si="16"/>
        <v/>
      </c>
      <c r="BB22" s="12">
        <f t="shared" si="17"/>
        <v>0</v>
      </c>
      <c r="BC22" s="12">
        <f t="shared" si="18"/>
        <v>0</v>
      </c>
      <c r="BD22" s="12">
        <f t="shared" si="19"/>
        <v>0</v>
      </c>
      <c r="BE22">
        <f t="shared" si="20"/>
        <v>0</v>
      </c>
      <c r="BG22" t="str">
        <f t="shared" si="21"/>
        <v/>
      </c>
      <c r="BH22" t="str">
        <f t="shared" si="22"/>
        <v/>
      </c>
      <c r="BI22" t="str">
        <f t="shared" si="23"/>
        <v/>
      </c>
      <c r="BJ22" t="str">
        <f t="shared" si="24"/>
        <v/>
      </c>
      <c r="BK22" t="str">
        <f t="shared" si="25"/>
        <v/>
      </c>
      <c r="BL22" t="str">
        <f t="shared" si="26"/>
        <v/>
      </c>
      <c r="BM22" t="str">
        <f t="shared" si="27"/>
        <v/>
      </c>
      <c r="BN22" t="str">
        <f t="shared" si="28"/>
        <v/>
      </c>
      <c r="BO22" t="str">
        <f t="shared" si="29"/>
        <v/>
      </c>
      <c r="BP22" t="str">
        <f t="shared" si="30"/>
        <v/>
      </c>
      <c r="BQ22" t="str">
        <f t="shared" si="31"/>
        <v/>
      </c>
      <c r="BR22" t="str">
        <f t="shared" si="32"/>
        <v/>
      </c>
      <c r="BS22" t="str">
        <f t="shared" si="33"/>
        <v/>
      </c>
      <c r="BT22" t="str">
        <f t="shared" si="34"/>
        <v/>
      </c>
      <c r="BU22" t="str">
        <f t="shared" si="35"/>
        <v/>
      </c>
    </row>
    <row r="23" spans="2:73" ht="12" customHeight="1" x14ac:dyDescent="0.2">
      <c r="B23" s="90">
        <v>20</v>
      </c>
      <c r="C23" s="91" t="str">
        <f t="shared" si="0"/>
        <v>Tisdag</v>
      </c>
      <c r="D23" s="92" t="str">
        <f t="shared" si="1"/>
        <v/>
      </c>
      <c r="E23" s="219" t="str">
        <f t="shared" si="5"/>
        <v/>
      </c>
      <c r="F23" s="97"/>
      <c r="G23" s="93"/>
      <c r="H23" s="136"/>
      <c r="I23" s="131"/>
      <c r="J23" s="162" t="str">
        <f t="shared" si="6"/>
        <v/>
      </c>
      <c r="K23" s="166"/>
      <c r="L23" s="167"/>
      <c r="M23" s="100" t="str">
        <f t="shared" si="36"/>
        <v/>
      </c>
      <c r="N23" s="83" t="str">
        <f t="shared" si="37"/>
        <v/>
      </c>
      <c r="O23" s="176"/>
      <c r="P23" s="108"/>
      <c r="Q23" s="184"/>
      <c r="R23" s="188"/>
      <c r="S23" s="189"/>
      <c r="T23" s="190"/>
      <c r="U23" s="100" t="str">
        <f t="shared" si="2"/>
        <v/>
      </c>
      <c r="V23" s="83" t="str">
        <f t="shared" si="3"/>
        <v/>
      </c>
      <c r="W23" s="11"/>
      <c r="X23" s="11"/>
      <c r="Y23" s="11"/>
      <c r="Z23" s="94"/>
      <c r="AA23" s="63"/>
      <c r="AB23" s="224"/>
      <c r="AE23" s="223"/>
      <c r="AF23" s="63"/>
      <c r="AG23" s="16"/>
      <c r="AH23" s="15">
        <f>Kalender!CS31</f>
        <v>45524</v>
      </c>
      <c r="AI23" s="62">
        <f>IF(Kalender!AL31&lt;&gt;"","x",0)</f>
        <v>0</v>
      </c>
      <c r="AJ23" s="62">
        <f>IF(Kalender!AM31&lt;&gt;"","x",0)</f>
        <v>0</v>
      </c>
      <c r="AK23" s="62">
        <f>Kalender!AN31</f>
        <v>0</v>
      </c>
      <c r="AL23" s="30">
        <f>IF(E23="1",0,IF(WEEKDAY(AH23)=2,Kalender!$T$4,IF(WEEKDAY(AH23)=3,Kalender!$T$5,IF(WEEKDAY(AH23)=4,Kalender!$T$6,IF(WEEKDAY(AH23)=5,Kalender!$T$7,IF(WEEKDAY(AH23)=6,Kalender!$T$8,0))))))</f>
        <v>30</v>
      </c>
      <c r="AM23" s="30">
        <f t="shared" si="7"/>
        <v>480</v>
      </c>
      <c r="AN23" s="30">
        <f>IF(E23="1",0,IF(E23="k",-AK23*60*Kalender!$AS$6,0))</f>
        <v>0</v>
      </c>
      <c r="AO23" s="30">
        <f>IF(WEEKDAY(AH23)=2,Kalender!$AB$4*60+Kalender!$AD$4,IF(WEEKDAY(AH23)=3,Kalender!$AB$5*60+Kalender!$AD$5,IF(WEEKDAY(AH23)=4,Kalender!$AB$6*60+Kalender!$AD$6,IF(WEEKDAY(AH23)=5,Kalender!$AB$7*60+Kalender!$AD$7,IF(WEEKDAY(AH23)=6,Kalender!$AB$8*60+Kalender!$AD$8,0)))))</f>
        <v>480</v>
      </c>
      <c r="AP23" s="62" t="str">
        <f>IF(F23="","",IF(WEEKDAY(AH23)=2,Kalender!BK4-(F23*60+G23),IF(WEEKDAY(AH23)=3,Kalender!BK5-(F23*60+G23),IF(WEEKDAY(AH23)=4,Kalender!BK6-(F23*60+G23),IF(WEEKDAY(AH23)=5,Kalender!BK7-(F23*60+G23),IF(WEEKDAY(AH23)=6,Kalender!BK8-(F23*60+G23),""))))))</f>
        <v/>
      </c>
      <c r="AQ23" s="62" t="str">
        <f>IF(H23="","",IF(WEEKDAY(AH23)=2,(H23*60+I23)-Kalender!BM4,IF(WEEKDAY(AH23)=3,(H23*60+I23)-Kalender!BM5,IF(WEEKDAY(AH23)=4,(H23*60+I23)-Kalender!BM6,IF(WEEKDAY(AH23)=5,(H23*60+I23)-Kalender!BM7,IF(WEEKDAY(AH23)=6,(H23*60+I23)-Kalender!BM8,""))))))</f>
        <v/>
      </c>
      <c r="AR23" t="str">
        <f t="shared" si="8"/>
        <v/>
      </c>
      <c r="AS23" t="str">
        <f t="shared" si="4"/>
        <v/>
      </c>
      <c r="AT23">
        <f t="shared" si="9"/>
        <v>0</v>
      </c>
      <c r="AU23">
        <f t="shared" si="10"/>
        <v>0</v>
      </c>
      <c r="AV23">
        <f t="shared" si="11"/>
        <v>0</v>
      </c>
      <c r="AW23">
        <f t="shared" si="12"/>
        <v>0</v>
      </c>
      <c r="AX23">
        <f t="shared" si="13"/>
        <v>0</v>
      </c>
      <c r="AY23">
        <f t="shared" si="14"/>
        <v>0</v>
      </c>
      <c r="AZ23">
        <f t="shared" si="15"/>
        <v>0</v>
      </c>
      <c r="BA23" t="str">
        <f t="shared" si="16"/>
        <v/>
      </c>
      <c r="BB23" s="12">
        <f t="shared" si="17"/>
        <v>0</v>
      </c>
      <c r="BC23" s="12">
        <f t="shared" si="18"/>
        <v>0</v>
      </c>
      <c r="BD23" s="12">
        <f t="shared" si="19"/>
        <v>0</v>
      </c>
      <c r="BE23">
        <f t="shared" si="20"/>
        <v>0</v>
      </c>
      <c r="BG23" t="str">
        <f t="shared" si="21"/>
        <v/>
      </c>
      <c r="BH23" t="str">
        <f t="shared" si="22"/>
        <v/>
      </c>
      <c r="BI23" t="str">
        <f t="shared" si="23"/>
        <v/>
      </c>
      <c r="BJ23" t="str">
        <f t="shared" si="24"/>
        <v/>
      </c>
      <c r="BK23" t="str">
        <f t="shared" si="25"/>
        <v/>
      </c>
      <c r="BL23" t="str">
        <f t="shared" si="26"/>
        <v/>
      </c>
      <c r="BM23" t="str">
        <f t="shared" si="27"/>
        <v/>
      </c>
      <c r="BN23" t="str">
        <f t="shared" si="28"/>
        <v/>
      </c>
      <c r="BO23" t="str">
        <f t="shared" si="29"/>
        <v/>
      </c>
      <c r="BP23" t="str">
        <f t="shared" si="30"/>
        <v/>
      </c>
      <c r="BQ23" t="str">
        <f t="shared" si="31"/>
        <v/>
      </c>
      <c r="BR23" t="str">
        <f t="shared" si="32"/>
        <v/>
      </c>
      <c r="BS23" t="str">
        <f t="shared" si="33"/>
        <v/>
      </c>
      <c r="BT23" t="str">
        <f t="shared" si="34"/>
        <v/>
      </c>
      <c r="BU23" t="str">
        <f t="shared" si="35"/>
        <v/>
      </c>
    </row>
    <row r="24" spans="2:73" ht="12" customHeight="1" x14ac:dyDescent="0.2">
      <c r="B24" s="72">
        <v>21</v>
      </c>
      <c r="C24" s="4" t="str">
        <f t="shared" si="0"/>
        <v>Onsdag</v>
      </c>
      <c r="D24" s="71" t="str">
        <f t="shared" si="1"/>
        <v/>
      </c>
      <c r="E24" s="219" t="str">
        <f t="shared" si="5"/>
        <v/>
      </c>
      <c r="F24" s="98"/>
      <c r="G24" s="67"/>
      <c r="H24" s="137"/>
      <c r="I24" s="132"/>
      <c r="J24" s="162" t="str">
        <f t="shared" si="6"/>
        <v/>
      </c>
      <c r="K24" s="166"/>
      <c r="L24" s="167"/>
      <c r="M24" s="100" t="str">
        <f t="shared" si="36"/>
        <v/>
      </c>
      <c r="N24" s="83" t="str">
        <f t="shared" si="37"/>
        <v/>
      </c>
      <c r="O24" s="177"/>
      <c r="P24" s="109"/>
      <c r="Q24" s="184"/>
      <c r="R24" s="188"/>
      <c r="S24" s="189"/>
      <c r="T24" s="190"/>
      <c r="U24" s="100" t="str">
        <f t="shared" si="2"/>
        <v/>
      </c>
      <c r="V24" s="83" t="str">
        <f t="shared" si="3"/>
        <v/>
      </c>
      <c r="W24" s="11"/>
      <c r="X24" s="11"/>
      <c r="Y24" s="11"/>
      <c r="Z24" s="73"/>
      <c r="AB24" s="222"/>
      <c r="AC24" s="66" t="s">
        <v>1</v>
      </c>
      <c r="AE24" s="223"/>
      <c r="AH24" s="15">
        <f>Kalender!CS32</f>
        <v>45525</v>
      </c>
      <c r="AI24" s="62">
        <f>IF(Kalender!AL32&lt;&gt;"","x",0)</f>
        <v>0</v>
      </c>
      <c r="AJ24" s="62">
        <f>IF(Kalender!AM32&lt;&gt;"","x",0)</f>
        <v>0</v>
      </c>
      <c r="AK24" s="62">
        <f>Kalender!AN32</f>
        <v>0</v>
      </c>
      <c r="AL24" s="30">
        <f>IF(E24="1",0,IF(WEEKDAY(AH24)=2,Kalender!$T$4,IF(WEEKDAY(AH24)=3,Kalender!$T$5,IF(WEEKDAY(AH24)=4,Kalender!$T$6,IF(WEEKDAY(AH24)=5,Kalender!$T$7,IF(WEEKDAY(AH24)=6,Kalender!$T$8,0))))))</f>
        <v>30</v>
      </c>
      <c r="AM24" s="30">
        <f t="shared" si="7"/>
        <v>480</v>
      </c>
      <c r="AN24" s="30">
        <f>IF(E24="1",0,IF(E24="k",-AK24*60*Kalender!$AS$6,0))</f>
        <v>0</v>
      </c>
      <c r="AO24" s="30">
        <f>IF(WEEKDAY(AH24)=2,Kalender!$AB$4*60+Kalender!$AD$4,IF(WEEKDAY(AH24)=3,Kalender!$AB$5*60+Kalender!$AD$5,IF(WEEKDAY(AH24)=4,Kalender!$AB$6*60+Kalender!$AD$6,IF(WEEKDAY(AH24)=5,Kalender!$AB$7*60+Kalender!$AD$7,IF(WEEKDAY(AH24)=6,Kalender!$AB$8*60+Kalender!$AD$8,0)))))</f>
        <v>480</v>
      </c>
      <c r="AP24" s="62" t="str">
        <f>IF(F24="","",IF(WEEKDAY(AH24)=2,Kalender!BK4-(F24*60+G24),IF(WEEKDAY(AH24)=3,Kalender!BK5-(F24*60+G24),IF(WEEKDAY(AH24)=4,Kalender!BK6-(F24*60+G24),IF(WEEKDAY(AH24)=5,Kalender!BK7-(F24*60+G24),IF(WEEKDAY(AH24)=6,Kalender!BK8-(F24*60+G24),""))))))</f>
        <v/>
      </c>
      <c r="AQ24" s="62" t="str">
        <f>IF(H24="","",IF(WEEKDAY(AH24)=2,(H24*60+I24)-Kalender!BM4,IF(WEEKDAY(AH24)=3,(H24*60+I24)-Kalender!BM5,IF(WEEKDAY(AH24)=4,(H24*60+I24)-Kalender!BM6,IF(WEEKDAY(AH24)=5,(H24*60+I24)-Kalender!BM7,IF(WEEKDAY(AH24)=6,(H24*60+I24)-Kalender!BM8,""))))))</f>
        <v/>
      </c>
      <c r="AR24" t="str">
        <f t="shared" si="8"/>
        <v/>
      </c>
      <c r="AS24" t="str">
        <f t="shared" si="4"/>
        <v/>
      </c>
      <c r="AT24">
        <f t="shared" si="9"/>
        <v>0</v>
      </c>
      <c r="AU24">
        <f t="shared" si="10"/>
        <v>0</v>
      </c>
      <c r="AV24">
        <f t="shared" si="11"/>
        <v>0</v>
      </c>
      <c r="AW24">
        <f t="shared" si="12"/>
        <v>0</v>
      </c>
      <c r="AX24">
        <f t="shared" si="13"/>
        <v>0</v>
      </c>
      <c r="AY24">
        <f t="shared" si="14"/>
        <v>0</v>
      </c>
      <c r="AZ24">
        <f t="shared" si="15"/>
        <v>0</v>
      </c>
      <c r="BA24" t="str">
        <f t="shared" si="16"/>
        <v/>
      </c>
      <c r="BB24" s="12">
        <f t="shared" si="17"/>
        <v>0</v>
      </c>
      <c r="BC24" s="12">
        <f t="shared" si="18"/>
        <v>0</v>
      </c>
      <c r="BD24" s="12">
        <f t="shared" si="19"/>
        <v>0</v>
      </c>
      <c r="BE24">
        <f t="shared" si="20"/>
        <v>0</v>
      </c>
      <c r="BG24" t="str">
        <f t="shared" si="21"/>
        <v/>
      </c>
      <c r="BH24" t="str">
        <f t="shared" si="22"/>
        <v/>
      </c>
      <c r="BI24" t="str">
        <f t="shared" si="23"/>
        <v/>
      </c>
      <c r="BJ24" t="str">
        <f t="shared" si="24"/>
        <v/>
      </c>
      <c r="BK24" t="str">
        <f t="shared" si="25"/>
        <v/>
      </c>
      <c r="BL24" t="str">
        <f t="shared" si="26"/>
        <v/>
      </c>
      <c r="BM24" t="str">
        <f t="shared" si="27"/>
        <v/>
      </c>
      <c r="BN24" t="str">
        <f t="shared" si="28"/>
        <v/>
      </c>
      <c r="BO24" t="str">
        <f t="shared" si="29"/>
        <v/>
      </c>
      <c r="BP24" t="str">
        <f t="shared" si="30"/>
        <v/>
      </c>
      <c r="BQ24" t="str">
        <f t="shared" si="31"/>
        <v/>
      </c>
      <c r="BR24" t="str">
        <f t="shared" si="32"/>
        <v/>
      </c>
      <c r="BS24" t="str">
        <f t="shared" si="33"/>
        <v/>
      </c>
      <c r="BT24" t="str">
        <f t="shared" si="34"/>
        <v/>
      </c>
      <c r="BU24" t="str">
        <f t="shared" si="35"/>
        <v/>
      </c>
    </row>
    <row r="25" spans="2:73" ht="12" customHeight="1" x14ac:dyDescent="0.2">
      <c r="B25" s="90">
        <v>22</v>
      </c>
      <c r="C25" s="91" t="str">
        <f t="shared" si="0"/>
        <v>Torsdag</v>
      </c>
      <c r="D25" s="92" t="str">
        <f t="shared" si="1"/>
        <v/>
      </c>
      <c r="E25" s="219" t="str">
        <f t="shared" si="5"/>
        <v/>
      </c>
      <c r="F25" s="97"/>
      <c r="G25" s="93"/>
      <c r="H25" s="136"/>
      <c r="I25" s="131"/>
      <c r="J25" s="162" t="str">
        <f t="shared" si="6"/>
        <v/>
      </c>
      <c r="K25" s="166"/>
      <c r="L25" s="167"/>
      <c r="M25" s="100" t="str">
        <f t="shared" si="36"/>
        <v/>
      </c>
      <c r="N25" s="83" t="str">
        <f t="shared" si="37"/>
        <v/>
      </c>
      <c r="O25" s="176"/>
      <c r="P25" s="108"/>
      <c r="Q25" s="184"/>
      <c r="R25" s="188"/>
      <c r="S25" s="189"/>
      <c r="T25" s="190"/>
      <c r="U25" s="100" t="str">
        <f t="shared" si="2"/>
        <v/>
      </c>
      <c r="V25" s="83" t="str">
        <f t="shared" si="3"/>
        <v/>
      </c>
      <c r="W25" s="11"/>
      <c r="X25" s="11"/>
      <c r="Y25" s="11"/>
      <c r="Z25" s="94"/>
      <c r="AB25" s="222"/>
      <c r="AC25" s="114">
        <f>TRUNC(AH37/60)</f>
        <v>0</v>
      </c>
      <c r="AD25" s="115">
        <f>IF(AC25=0,AH37-60*AC25,ABS(AH37-AC25*60))</f>
        <v>0</v>
      </c>
      <c r="AE25" s="223"/>
      <c r="AH25" s="15">
        <f>Kalender!CS33</f>
        <v>45526</v>
      </c>
      <c r="AI25" s="62">
        <f>IF(Kalender!AL33&lt;&gt;"","x",0)</f>
        <v>0</v>
      </c>
      <c r="AJ25" s="62">
        <f>IF(Kalender!AM33&lt;&gt;"","x",0)</f>
        <v>0</v>
      </c>
      <c r="AK25" s="62">
        <f>Kalender!AN33</f>
        <v>0</v>
      </c>
      <c r="AL25" s="30">
        <f>IF(E25="1",0,IF(WEEKDAY(AH25)=2,Kalender!$T$4,IF(WEEKDAY(AH25)=3,Kalender!$T$5,IF(WEEKDAY(AH25)=4,Kalender!$T$6,IF(WEEKDAY(AH25)=5,Kalender!$T$7,IF(WEEKDAY(AH25)=6,Kalender!$T$8,0))))))</f>
        <v>30</v>
      </c>
      <c r="AM25" s="30">
        <f t="shared" si="7"/>
        <v>480</v>
      </c>
      <c r="AN25" s="30">
        <f>IF(E25="1",0,IF(E25="k",-AK25*60*Kalender!$AS$6,0))</f>
        <v>0</v>
      </c>
      <c r="AO25" s="30">
        <f>IF(WEEKDAY(AH25)=2,Kalender!$AB$4*60+Kalender!$AD$4,IF(WEEKDAY(AH25)=3,Kalender!$AB$5*60+Kalender!$AD$5,IF(WEEKDAY(AH25)=4,Kalender!$AB$6*60+Kalender!$AD$6,IF(WEEKDAY(AH25)=5,Kalender!$AB$7*60+Kalender!$AD$7,IF(WEEKDAY(AH25)=6,Kalender!$AB$8*60+Kalender!$AD$8,0)))))</f>
        <v>480</v>
      </c>
      <c r="AP25" s="62" t="str">
        <f>IF(F25="","",IF(WEEKDAY(AH25)=2,Kalender!BK4-(F25*60+G25),IF(WEEKDAY(AH25)=3,Kalender!BK5-(F25*60+G25),IF(WEEKDAY(AH25)=4,Kalender!BK6-(F25*60+G25),IF(WEEKDAY(AH25)=5,Kalender!BK7-(F25*60+G25),IF(WEEKDAY(AH25)=6,Kalender!BK8-(F25*60+G25),""))))))</f>
        <v/>
      </c>
      <c r="AQ25" s="62" t="str">
        <f>IF(H25="","",IF(WEEKDAY(AH25)=2,(H25*60+I25)-Kalender!BM4,IF(WEEKDAY(AH25)=3,(H25*60+I25)-Kalender!BM5,IF(WEEKDAY(AH25)=4,(H25*60+I25)-Kalender!BM6,IF(WEEKDAY(AH25)=5,(H25*60+I25)-Kalender!BM7,IF(WEEKDAY(AH25)=6,(H25*60+I25)-Kalender!BM8,""))))))</f>
        <v/>
      </c>
      <c r="AR25" t="str">
        <f t="shared" si="8"/>
        <v/>
      </c>
      <c r="AS25" t="str">
        <f t="shared" si="4"/>
        <v/>
      </c>
      <c r="AT25">
        <f t="shared" si="9"/>
        <v>0</v>
      </c>
      <c r="AU25">
        <f t="shared" si="10"/>
        <v>0</v>
      </c>
      <c r="AV25">
        <f t="shared" si="11"/>
        <v>0</v>
      </c>
      <c r="AW25">
        <f t="shared" si="12"/>
        <v>0</v>
      </c>
      <c r="AX25">
        <f t="shared" si="13"/>
        <v>0</v>
      </c>
      <c r="AY25">
        <f t="shared" si="14"/>
        <v>0</v>
      </c>
      <c r="AZ25">
        <f t="shared" si="15"/>
        <v>0</v>
      </c>
      <c r="BA25" t="str">
        <f t="shared" si="16"/>
        <v/>
      </c>
      <c r="BB25" s="12">
        <f t="shared" si="17"/>
        <v>0</v>
      </c>
      <c r="BC25" s="12">
        <f t="shared" si="18"/>
        <v>0</v>
      </c>
      <c r="BD25" s="12">
        <f t="shared" si="19"/>
        <v>0</v>
      </c>
      <c r="BE25">
        <f t="shared" si="20"/>
        <v>0</v>
      </c>
      <c r="BG25" t="str">
        <f t="shared" si="21"/>
        <v/>
      </c>
      <c r="BH25" t="str">
        <f t="shared" si="22"/>
        <v/>
      </c>
      <c r="BI25" t="str">
        <f t="shared" si="23"/>
        <v/>
      </c>
      <c r="BJ25" t="str">
        <f t="shared" si="24"/>
        <v/>
      </c>
      <c r="BK25" t="str">
        <f t="shared" si="25"/>
        <v/>
      </c>
      <c r="BL25" t="str">
        <f t="shared" si="26"/>
        <v/>
      </c>
      <c r="BM25" t="str">
        <f t="shared" si="27"/>
        <v/>
      </c>
      <c r="BN25" t="str">
        <f t="shared" si="28"/>
        <v/>
      </c>
      <c r="BO25" t="str">
        <f t="shared" si="29"/>
        <v/>
      </c>
      <c r="BP25" t="str">
        <f t="shared" si="30"/>
        <v/>
      </c>
      <c r="BQ25" t="str">
        <f t="shared" si="31"/>
        <v/>
      </c>
      <c r="BR25" t="str">
        <f t="shared" si="32"/>
        <v/>
      </c>
      <c r="BS25" t="str">
        <f t="shared" si="33"/>
        <v/>
      </c>
      <c r="BT25" t="str">
        <f t="shared" si="34"/>
        <v/>
      </c>
      <c r="BU25" t="str">
        <f t="shared" si="35"/>
        <v/>
      </c>
    </row>
    <row r="26" spans="2:73" ht="12" customHeight="1" x14ac:dyDescent="0.2">
      <c r="B26" s="72">
        <v>23</v>
      </c>
      <c r="C26" s="4" t="str">
        <f t="shared" si="0"/>
        <v>Fredag</v>
      </c>
      <c r="D26" s="71" t="str">
        <f t="shared" si="1"/>
        <v/>
      </c>
      <c r="E26" s="219" t="str">
        <f t="shared" si="5"/>
        <v/>
      </c>
      <c r="F26" s="98"/>
      <c r="G26" s="67"/>
      <c r="H26" s="137"/>
      <c r="I26" s="132"/>
      <c r="J26" s="162" t="str">
        <f t="shared" si="6"/>
        <v/>
      </c>
      <c r="K26" s="166"/>
      <c r="L26" s="167"/>
      <c r="M26" s="100" t="str">
        <f t="shared" si="36"/>
        <v/>
      </c>
      <c r="N26" s="83" t="str">
        <f t="shared" si="37"/>
        <v/>
      </c>
      <c r="O26" s="177"/>
      <c r="P26" s="109"/>
      <c r="Q26" s="184"/>
      <c r="R26" s="188"/>
      <c r="S26" s="189"/>
      <c r="T26" s="190"/>
      <c r="U26" s="100" t="str">
        <f t="shared" si="2"/>
        <v/>
      </c>
      <c r="V26" s="83" t="str">
        <f t="shared" si="3"/>
        <v/>
      </c>
      <c r="W26" s="11"/>
      <c r="X26" s="11"/>
      <c r="Y26" s="11"/>
      <c r="Z26" s="73"/>
      <c r="AB26" s="222"/>
      <c r="AC26" s="66" t="s">
        <v>77</v>
      </c>
      <c r="AE26" s="223"/>
      <c r="AH26" s="15">
        <f>Kalender!CS34</f>
        <v>45527</v>
      </c>
      <c r="AI26" s="62">
        <f>IF(Kalender!AL34&lt;&gt;"","x",0)</f>
        <v>0</v>
      </c>
      <c r="AJ26" s="62">
        <f>IF(Kalender!AM34&lt;&gt;"","x",0)</f>
        <v>0</v>
      </c>
      <c r="AK26" s="62">
        <f>Kalender!AN34</f>
        <v>0</v>
      </c>
      <c r="AL26" s="30">
        <f>IF(E26="1",0,IF(WEEKDAY(AH26)=2,Kalender!$T$4,IF(WEEKDAY(AH26)=3,Kalender!$T$5,IF(WEEKDAY(AH26)=4,Kalender!$T$6,IF(WEEKDAY(AH26)=5,Kalender!$T$7,IF(WEEKDAY(AH26)=6,Kalender!$T$8,0))))))</f>
        <v>30</v>
      </c>
      <c r="AM26" s="30">
        <f t="shared" si="7"/>
        <v>480</v>
      </c>
      <c r="AN26" s="30">
        <f>IF(E26="1",0,IF(E26="k",-AK26*60*Kalender!$AS$6,0))</f>
        <v>0</v>
      </c>
      <c r="AO26" s="30">
        <f>IF(WEEKDAY(AH26)=2,Kalender!$AB$4*60+Kalender!$AD$4,IF(WEEKDAY(AH26)=3,Kalender!$AB$5*60+Kalender!$AD$5,IF(WEEKDAY(AH26)=4,Kalender!$AB$6*60+Kalender!$AD$6,IF(WEEKDAY(AH26)=5,Kalender!$AB$7*60+Kalender!$AD$7,IF(WEEKDAY(AH26)=6,Kalender!$AB$8*60+Kalender!$AD$8,0)))))</f>
        <v>480</v>
      </c>
      <c r="AP26" s="62" t="str">
        <f>IF(F26="","",IF(WEEKDAY(AH26)=2,Kalender!BK4-(F26*60+G26),IF(WEEKDAY(AH26)=3,Kalender!BK5-(F26*60+G26),IF(WEEKDAY(AH26)=4,Kalender!BK6-(F26*60+G26),IF(WEEKDAY(AH26)=5,Kalender!BK7-(F26*60+G26),IF(WEEKDAY(AH26)=6,Kalender!BK8-(F26*60+G26),""))))))</f>
        <v/>
      </c>
      <c r="AQ26" s="62" t="str">
        <f>IF(H26="","",IF(WEEKDAY(AH26)=2,(H26*60+I26)-Kalender!BM4,IF(WEEKDAY(AH26)=3,(H26*60+I26)-Kalender!BM5,IF(WEEKDAY(AH26)=4,(H26*60+I26)-Kalender!BM6,IF(WEEKDAY(AH26)=5,(H26*60+I26)-Kalender!BM7,IF(WEEKDAY(AH26)=6,(H26*60+I26)-Kalender!BM8,""))))))</f>
        <v/>
      </c>
      <c r="AR26" t="str">
        <f t="shared" si="8"/>
        <v/>
      </c>
      <c r="AS26" t="str">
        <f t="shared" si="4"/>
        <v/>
      </c>
      <c r="AT26">
        <f t="shared" si="9"/>
        <v>0</v>
      </c>
      <c r="AU26">
        <f t="shared" si="10"/>
        <v>0</v>
      </c>
      <c r="AV26">
        <f t="shared" si="11"/>
        <v>0</v>
      </c>
      <c r="AW26">
        <f t="shared" si="12"/>
        <v>0</v>
      </c>
      <c r="AX26">
        <f t="shared" si="13"/>
        <v>0</v>
      </c>
      <c r="AY26">
        <f t="shared" si="14"/>
        <v>0</v>
      </c>
      <c r="AZ26">
        <f t="shared" si="15"/>
        <v>0</v>
      </c>
      <c r="BA26" t="str">
        <f t="shared" si="16"/>
        <v/>
      </c>
      <c r="BB26" s="12">
        <f t="shared" si="17"/>
        <v>0</v>
      </c>
      <c r="BC26" s="12">
        <f t="shared" si="18"/>
        <v>0</v>
      </c>
      <c r="BD26" s="12">
        <f t="shared" si="19"/>
        <v>0</v>
      </c>
      <c r="BE26">
        <f t="shared" si="20"/>
        <v>0</v>
      </c>
      <c r="BG26" t="str">
        <f t="shared" si="21"/>
        <v/>
      </c>
      <c r="BH26" t="str">
        <f t="shared" si="22"/>
        <v/>
      </c>
      <c r="BI26" t="str">
        <f t="shared" si="23"/>
        <v/>
      </c>
      <c r="BJ26" t="str">
        <f t="shared" si="24"/>
        <v/>
      </c>
      <c r="BK26" t="str">
        <f t="shared" si="25"/>
        <v/>
      </c>
      <c r="BL26" t="str">
        <f t="shared" si="26"/>
        <v/>
      </c>
      <c r="BM26" t="str">
        <f t="shared" si="27"/>
        <v/>
      </c>
      <c r="BN26" t="str">
        <f t="shared" si="28"/>
        <v/>
      </c>
      <c r="BO26" t="str">
        <f t="shared" si="29"/>
        <v/>
      </c>
      <c r="BP26" t="str">
        <f t="shared" si="30"/>
        <v/>
      </c>
      <c r="BQ26" t="str">
        <f t="shared" si="31"/>
        <v/>
      </c>
      <c r="BR26" t="str">
        <f t="shared" si="32"/>
        <v/>
      </c>
      <c r="BS26" t="str">
        <f t="shared" si="33"/>
        <v/>
      </c>
      <c r="BT26" t="str">
        <f t="shared" si="34"/>
        <v/>
      </c>
      <c r="BU26" t="str">
        <f t="shared" si="35"/>
        <v/>
      </c>
    </row>
    <row r="27" spans="2:73" ht="12" customHeight="1" x14ac:dyDescent="0.2">
      <c r="B27" s="90">
        <v>24</v>
      </c>
      <c r="C27" s="91" t="str">
        <f t="shared" si="0"/>
        <v>Lördag</v>
      </c>
      <c r="D27" s="92" t="str">
        <f t="shared" si="1"/>
        <v/>
      </c>
      <c r="E27" s="219" t="str">
        <f t="shared" si="5"/>
        <v>lö</v>
      </c>
      <c r="F27" s="97"/>
      <c r="G27" s="93"/>
      <c r="H27" s="136"/>
      <c r="I27" s="131"/>
      <c r="J27" s="162" t="str">
        <f t="shared" si="6"/>
        <v/>
      </c>
      <c r="K27" s="166"/>
      <c r="L27" s="167"/>
      <c r="M27" s="100" t="str">
        <f t="shared" si="36"/>
        <v/>
      </c>
      <c r="N27" s="83" t="str">
        <f t="shared" si="37"/>
        <v/>
      </c>
      <c r="O27" s="176"/>
      <c r="P27" s="108"/>
      <c r="Q27" s="184"/>
      <c r="R27" s="188"/>
      <c r="S27" s="189"/>
      <c r="T27" s="190"/>
      <c r="U27" s="100" t="str">
        <f t="shared" si="2"/>
        <v/>
      </c>
      <c r="V27" s="83" t="str">
        <f t="shared" si="3"/>
        <v/>
      </c>
      <c r="W27" s="11"/>
      <c r="X27" s="11"/>
      <c r="Y27" s="11"/>
      <c r="Z27" s="94"/>
      <c r="AB27" s="222"/>
      <c r="AC27" s="114">
        <f>TRUNC(AH39/60)</f>
        <v>0</v>
      </c>
      <c r="AD27" s="115">
        <f>IF(AC27=0,AH39-60*AC27,ABS(AH39-AC27*60))</f>
        <v>0</v>
      </c>
      <c r="AE27" s="223"/>
      <c r="AH27" s="15">
        <f>Kalender!CS35</f>
        <v>45528</v>
      </c>
      <c r="AI27" s="62">
        <f>IF(Kalender!AL35&lt;&gt;"","x",0)</f>
        <v>0</v>
      </c>
      <c r="AJ27" s="62">
        <f>IF(Kalender!AM35&lt;&gt;"","x",0)</f>
        <v>0</v>
      </c>
      <c r="AK27" s="62">
        <f>Kalender!AN35</f>
        <v>0</v>
      </c>
      <c r="AL27" s="30">
        <f>IF(E27="1",0,IF(WEEKDAY(AH27)=2,Kalender!$T$4,IF(WEEKDAY(AH27)=3,Kalender!$T$5,IF(WEEKDAY(AH27)=4,Kalender!$T$6,IF(WEEKDAY(AH27)=5,Kalender!$T$7,IF(WEEKDAY(AH27)=6,Kalender!$T$8,0))))))</f>
        <v>0</v>
      </c>
      <c r="AM27" s="30">
        <f t="shared" si="7"/>
        <v>0</v>
      </c>
      <c r="AN27" s="30">
        <f>IF(E27="1",0,IF(E27="k",-AK27*60*Kalender!$AS$6,0))</f>
        <v>0</v>
      </c>
      <c r="AO27" s="30">
        <f>IF(WEEKDAY(AH27)=2,Kalender!$AB$4*60+Kalender!$AD$4,IF(WEEKDAY(AH27)=3,Kalender!$AB$5*60+Kalender!$AD$5,IF(WEEKDAY(AH27)=4,Kalender!$AB$6*60+Kalender!$AD$6,IF(WEEKDAY(AH27)=5,Kalender!$AB$7*60+Kalender!$AD$7,IF(WEEKDAY(AH27)=6,Kalender!$AB$8*60+Kalender!$AD$8,0)))))</f>
        <v>0</v>
      </c>
      <c r="AP27" s="62" t="str">
        <f>IF(F27="","",IF(WEEKDAY(AH27)=2,Kalender!BK4-(F27*60+G27),IF(WEEKDAY(AH27)=3,Kalender!BK5-(F27*60+G27),IF(WEEKDAY(AH27)=4,Kalender!BK6-(F27*60+G27),IF(WEEKDAY(AH27)=5,Kalender!BK7-(F27*60+G27),IF(WEEKDAY(AH27)=6,Kalender!BK8-(F27*60+G27),""))))))</f>
        <v/>
      </c>
      <c r="AQ27" s="62" t="str">
        <f>IF(H27="","",IF(WEEKDAY(AH27)=2,(H27*60+I27)-Kalender!BM4,IF(WEEKDAY(AH27)=3,(H27*60+I27)-Kalender!BM5,IF(WEEKDAY(AH27)=4,(H27*60+I27)-Kalender!BM6,IF(WEEKDAY(AH27)=5,(H27*60+I27)-Kalender!BM7,IF(WEEKDAY(AH27)=6,(H27*60+I27)-Kalender!BM8,""))))))</f>
        <v/>
      </c>
      <c r="AR27" t="str">
        <f t="shared" si="8"/>
        <v/>
      </c>
      <c r="AS27" t="str">
        <f t="shared" si="4"/>
        <v/>
      </c>
      <c r="AT27">
        <f t="shared" si="9"/>
        <v>0</v>
      </c>
      <c r="AU27">
        <f t="shared" si="10"/>
        <v>0</v>
      </c>
      <c r="AV27">
        <f t="shared" si="11"/>
        <v>0</v>
      </c>
      <c r="AW27">
        <f t="shared" si="12"/>
        <v>0</v>
      </c>
      <c r="AX27">
        <f t="shared" si="13"/>
        <v>0</v>
      </c>
      <c r="AY27">
        <f t="shared" si="14"/>
        <v>0</v>
      </c>
      <c r="AZ27">
        <f t="shared" si="15"/>
        <v>0</v>
      </c>
      <c r="BA27" t="str">
        <f t="shared" si="16"/>
        <v/>
      </c>
      <c r="BB27" s="12">
        <f t="shared" si="17"/>
        <v>0</v>
      </c>
      <c r="BC27" s="12">
        <f t="shared" si="18"/>
        <v>0</v>
      </c>
      <c r="BD27" s="12">
        <f t="shared" si="19"/>
        <v>0</v>
      </c>
      <c r="BE27">
        <f t="shared" si="20"/>
        <v>0</v>
      </c>
      <c r="BG27" t="str">
        <f t="shared" si="21"/>
        <v/>
      </c>
      <c r="BH27" t="str">
        <f t="shared" si="22"/>
        <v/>
      </c>
      <c r="BI27" t="str">
        <f t="shared" si="23"/>
        <v/>
      </c>
      <c r="BJ27" t="str">
        <f t="shared" si="24"/>
        <v/>
      </c>
      <c r="BK27" t="str">
        <f t="shared" si="25"/>
        <v/>
      </c>
      <c r="BL27" t="str">
        <f t="shared" si="26"/>
        <v/>
      </c>
      <c r="BM27" t="str">
        <f t="shared" si="27"/>
        <v/>
      </c>
      <c r="BN27" t="str">
        <f t="shared" si="28"/>
        <v/>
      </c>
      <c r="BO27" t="str">
        <f t="shared" si="29"/>
        <v/>
      </c>
      <c r="BP27" t="str">
        <f t="shared" si="30"/>
        <v/>
      </c>
      <c r="BQ27" t="str">
        <f t="shared" si="31"/>
        <v/>
      </c>
      <c r="BR27" t="str">
        <f t="shared" si="32"/>
        <v/>
      </c>
      <c r="BS27" t="str">
        <f t="shared" si="33"/>
        <v/>
      </c>
      <c r="BT27" t="str">
        <f t="shared" si="34"/>
        <v/>
      </c>
      <c r="BU27" t="str">
        <f t="shared" si="35"/>
        <v/>
      </c>
    </row>
    <row r="28" spans="2:73" ht="12" customHeight="1" x14ac:dyDescent="0.2">
      <c r="B28" s="72">
        <v>25</v>
      </c>
      <c r="C28" s="4" t="str">
        <f t="shared" si="0"/>
        <v>Söndag</v>
      </c>
      <c r="D28" s="71" t="str">
        <f t="shared" si="1"/>
        <v>n</v>
      </c>
      <c r="E28" s="219" t="str">
        <f t="shared" si="5"/>
        <v>sö</v>
      </c>
      <c r="F28" s="98"/>
      <c r="G28" s="67"/>
      <c r="H28" s="137"/>
      <c r="I28" s="132"/>
      <c r="J28" s="162" t="str">
        <f t="shared" si="6"/>
        <v/>
      </c>
      <c r="K28" s="166"/>
      <c r="L28" s="167"/>
      <c r="M28" s="100" t="str">
        <f t="shared" si="36"/>
        <v/>
      </c>
      <c r="N28" s="83" t="str">
        <f t="shared" si="37"/>
        <v/>
      </c>
      <c r="O28" s="177"/>
      <c r="P28" s="109"/>
      <c r="Q28" s="184"/>
      <c r="R28" s="188"/>
      <c r="S28" s="189"/>
      <c r="T28" s="190"/>
      <c r="U28" s="100" t="str">
        <f t="shared" si="2"/>
        <v/>
      </c>
      <c r="V28" s="83" t="str">
        <f t="shared" si="3"/>
        <v/>
      </c>
      <c r="W28" s="11"/>
      <c r="X28" s="11"/>
      <c r="Y28" s="11"/>
      <c r="Z28" s="73"/>
      <c r="AB28" s="222"/>
      <c r="AC28" s="66" t="s">
        <v>90</v>
      </c>
      <c r="AE28" s="223"/>
      <c r="AH28" s="15">
        <f>Kalender!CS36</f>
        <v>45529</v>
      </c>
      <c r="AI28" s="62">
        <f>IF(Kalender!AL36&lt;&gt;"","x",0)</f>
        <v>0</v>
      </c>
      <c r="AJ28" s="62">
        <f>IF(Kalender!AM36&lt;&gt;"","x",0)</f>
        <v>0</v>
      </c>
      <c r="AK28" s="62">
        <f>Kalender!AN36</f>
        <v>0</v>
      </c>
      <c r="AL28" s="30">
        <f>IF(E28="1",0,IF(WEEKDAY(AH28)=2,Kalender!$T$4,IF(WEEKDAY(AH28)=3,Kalender!$T$5,IF(WEEKDAY(AH28)=4,Kalender!$T$6,IF(WEEKDAY(AH28)=5,Kalender!$T$7,IF(WEEKDAY(AH28)=6,Kalender!$T$8,0))))))</f>
        <v>0</v>
      </c>
      <c r="AM28" s="30">
        <f t="shared" si="7"/>
        <v>0</v>
      </c>
      <c r="AN28" s="30">
        <f>IF(E28="1",0,IF(E28="k",-AK28*60*Kalender!$AS$6,0))</f>
        <v>0</v>
      </c>
      <c r="AO28" s="30">
        <f>IF(WEEKDAY(AH28)=2,Kalender!$AB$4*60+Kalender!$AD$4,IF(WEEKDAY(AH28)=3,Kalender!$AB$5*60+Kalender!$AD$5,IF(WEEKDAY(AH28)=4,Kalender!$AB$6*60+Kalender!$AD$6,IF(WEEKDAY(AH28)=5,Kalender!$AB$7*60+Kalender!$AD$7,IF(WEEKDAY(AH28)=6,Kalender!$AB$8*60+Kalender!$AD$8,0)))))</f>
        <v>0</v>
      </c>
      <c r="AP28" s="62" t="str">
        <f>IF(F28="","",IF(WEEKDAY(AH28)=2,Kalender!BK4-(F28*60+G28),IF(WEEKDAY(AH28)=3,Kalender!BK5-(F28*60+G28),IF(WEEKDAY(AH28)=4,Kalender!BK6-(F28*60+G28),IF(WEEKDAY(AH28)=5,Kalender!BK7-(F28*60+G28),IF(WEEKDAY(AH28)=6,Kalender!BK8-(F28*60+G28),""))))))</f>
        <v/>
      </c>
      <c r="AQ28" s="62" t="str">
        <f>IF(H28="","",IF(WEEKDAY(AH28)=2,(H28*60+I28)-Kalender!BM4,IF(WEEKDAY(AH28)=3,(H28*60+I28)-Kalender!BM5,IF(WEEKDAY(AH28)=4,(H28*60+I28)-Kalender!BM6,IF(WEEKDAY(AH28)=5,(H28*60+I28)-Kalender!BM7,IF(WEEKDAY(AH28)=6,(H28*60+I28)-Kalender!BM8,""))))))</f>
        <v/>
      </c>
      <c r="AR28" t="str">
        <f t="shared" si="8"/>
        <v/>
      </c>
      <c r="AS28" t="str">
        <f t="shared" si="4"/>
        <v/>
      </c>
      <c r="AT28">
        <f t="shared" si="9"/>
        <v>0</v>
      </c>
      <c r="AU28">
        <f t="shared" si="10"/>
        <v>0</v>
      </c>
      <c r="AV28">
        <f t="shared" si="11"/>
        <v>0</v>
      </c>
      <c r="AW28">
        <f t="shared" si="12"/>
        <v>0</v>
      </c>
      <c r="AX28">
        <f t="shared" si="13"/>
        <v>0</v>
      </c>
      <c r="AY28">
        <f t="shared" si="14"/>
        <v>0</v>
      </c>
      <c r="AZ28">
        <f t="shared" si="15"/>
        <v>0</v>
      </c>
      <c r="BA28" t="str">
        <f t="shared" si="16"/>
        <v/>
      </c>
      <c r="BB28" s="12">
        <f t="shared" si="17"/>
        <v>0</v>
      </c>
      <c r="BC28" s="12">
        <f t="shared" si="18"/>
        <v>0</v>
      </c>
      <c r="BD28" s="12">
        <f t="shared" si="19"/>
        <v>0</v>
      </c>
      <c r="BE28">
        <f t="shared" si="20"/>
        <v>0</v>
      </c>
      <c r="BG28" t="str">
        <f t="shared" si="21"/>
        <v/>
      </c>
      <c r="BH28" t="str">
        <f t="shared" si="22"/>
        <v/>
      </c>
      <c r="BI28" t="str">
        <f t="shared" si="23"/>
        <v/>
      </c>
      <c r="BJ28" t="str">
        <f t="shared" si="24"/>
        <v/>
      </c>
      <c r="BK28" t="str">
        <f t="shared" si="25"/>
        <v/>
      </c>
      <c r="BL28" t="str">
        <f t="shared" si="26"/>
        <v/>
      </c>
      <c r="BM28" t="str">
        <f t="shared" si="27"/>
        <v/>
      </c>
      <c r="BN28" t="str">
        <f t="shared" si="28"/>
        <v/>
      </c>
      <c r="BO28" t="str">
        <f t="shared" si="29"/>
        <v/>
      </c>
      <c r="BP28" t="str">
        <f t="shared" si="30"/>
        <v/>
      </c>
      <c r="BQ28" t="str">
        <f t="shared" si="31"/>
        <v/>
      </c>
      <c r="BR28" t="str">
        <f t="shared" si="32"/>
        <v/>
      </c>
      <c r="BS28" t="str">
        <f t="shared" si="33"/>
        <v/>
      </c>
      <c r="BT28" t="str">
        <f t="shared" si="34"/>
        <v/>
      </c>
      <c r="BU28" t="str">
        <f t="shared" si="35"/>
        <v/>
      </c>
    </row>
    <row r="29" spans="2:73" ht="12" customHeight="1" thickBot="1" x14ac:dyDescent="0.25">
      <c r="B29" s="90">
        <v>26</v>
      </c>
      <c r="C29" s="91" t="str">
        <f t="shared" si="0"/>
        <v>Måndag</v>
      </c>
      <c r="D29" s="92" t="str">
        <f t="shared" si="1"/>
        <v/>
      </c>
      <c r="E29" s="219" t="str">
        <f t="shared" si="5"/>
        <v/>
      </c>
      <c r="F29" s="97"/>
      <c r="G29" s="93"/>
      <c r="H29" s="136"/>
      <c r="I29" s="131"/>
      <c r="J29" s="162" t="str">
        <f t="shared" si="6"/>
        <v/>
      </c>
      <c r="K29" s="166"/>
      <c r="L29" s="167"/>
      <c r="M29" s="100" t="str">
        <f t="shared" si="36"/>
        <v/>
      </c>
      <c r="N29" s="83" t="str">
        <f t="shared" si="37"/>
        <v/>
      </c>
      <c r="O29" s="176"/>
      <c r="P29" s="108"/>
      <c r="Q29" s="184"/>
      <c r="R29" s="188"/>
      <c r="S29" s="189"/>
      <c r="T29" s="190"/>
      <c r="U29" s="100" t="str">
        <f t="shared" si="2"/>
        <v/>
      </c>
      <c r="V29" s="83" t="str">
        <f t="shared" si="3"/>
        <v/>
      </c>
      <c r="W29" s="11"/>
      <c r="X29" s="11"/>
      <c r="Y29" s="11"/>
      <c r="Z29" s="94"/>
      <c r="AB29" s="225"/>
      <c r="AC29" s="227">
        <f>AH41</f>
        <v>0</v>
      </c>
      <c r="AD29" s="228"/>
      <c r="AE29" s="226"/>
      <c r="AH29" s="15">
        <f>Kalender!CS37</f>
        <v>45530</v>
      </c>
      <c r="AI29" s="62">
        <f>IF(Kalender!AL37&lt;&gt;"","x",0)</f>
        <v>0</v>
      </c>
      <c r="AJ29" s="62">
        <f>IF(Kalender!AM37&lt;&gt;"","x",0)</f>
        <v>0</v>
      </c>
      <c r="AK29" s="62">
        <f>Kalender!AN37</f>
        <v>0</v>
      </c>
      <c r="AL29" s="30">
        <f>IF(E29="1",0,IF(WEEKDAY(AH29)=2,Kalender!$T$4,IF(WEEKDAY(AH29)=3,Kalender!$T$5,IF(WEEKDAY(AH29)=4,Kalender!$T$6,IF(WEEKDAY(AH29)=5,Kalender!$T$7,IF(WEEKDAY(AH29)=6,Kalender!$T$8,0))))))</f>
        <v>30</v>
      </c>
      <c r="AM29" s="30">
        <f t="shared" si="7"/>
        <v>480</v>
      </c>
      <c r="AN29" s="30">
        <f>IF(E29="1",0,IF(E29="k",-AK29*60*Kalender!$AS$6,0))</f>
        <v>0</v>
      </c>
      <c r="AO29" s="30">
        <f>IF(WEEKDAY(AH29)=2,Kalender!$AB$4*60+Kalender!$AD$4,IF(WEEKDAY(AH29)=3,Kalender!$AB$5*60+Kalender!$AD$5,IF(WEEKDAY(AH29)=4,Kalender!$AB$6*60+Kalender!$AD$6,IF(WEEKDAY(AH29)=5,Kalender!$AB$7*60+Kalender!$AD$7,IF(WEEKDAY(AH29)=6,Kalender!$AB$8*60+Kalender!$AD$8,0)))))</f>
        <v>480</v>
      </c>
      <c r="AP29" s="62" t="str">
        <f>IF(F29="","",IF(WEEKDAY(AH29)=2,Kalender!BK4-(F29*60+G29),IF(WEEKDAY(AH29)=3,Kalender!BK5-(F29*60+G29),IF(WEEKDAY(AH29)=4,Kalender!BK6-(F29*60+G29),IF(WEEKDAY(AH29)=5,Kalender!BK7-(F29*60+G29),IF(WEEKDAY(AH29)=6,Kalender!BK8-(F29*60+G29),""))))))</f>
        <v/>
      </c>
      <c r="AQ29" s="62" t="str">
        <f>IF(H29="","",IF(WEEKDAY(AH29)=2,(H29*60+I29)-Kalender!BM4,IF(WEEKDAY(AH29)=3,(H29*60+I29)-Kalender!BM5,IF(WEEKDAY(AH29)=4,(H29*60+I29)-Kalender!BM6,IF(WEEKDAY(AH29)=5,(H29*60+I29)-Kalender!BM7,IF(WEEKDAY(AH29)=6,(H29*60+I29)-Kalender!BM8,""))))))</f>
        <v/>
      </c>
      <c r="AR29" t="str">
        <f t="shared" si="8"/>
        <v/>
      </c>
      <c r="AS29" t="str">
        <f t="shared" si="4"/>
        <v/>
      </c>
      <c r="AT29">
        <f t="shared" si="9"/>
        <v>0</v>
      </c>
      <c r="AU29">
        <f t="shared" si="10"/>
        <v>0</v>
      </c>
      <c r="AV29">
        <f t="shared" si="11"/>
        <v>0</v>
      </c>
      <c r="AW29">
        <f t="shared" si="12"/>
        <v>0</v>
      </c>
      <c r="AX29">
        <f t="shared" si="13"/>
        <v>0</v>
      </c>
      <c r="AY29">
        <f t="shared" si="14"/>
        <v>0</v>
      </c>
      <c r="AZ29">
        <f t="shared" si="15"/>
        <v>0</v>
      </c>
      <c r="BA29" t="str">
        <f t="shared" si="16"/>
        <v/>
      </c>
      <c r="BB29" s="12">
        <f t="shared" si="17"/>
        <v>0</v>
      </c>
      <c r="BC29" s="12">
        <f t="shared" si="18"/>
        <v>0</v>
      </c>
      <c r="BD29" s="12">
        <f t="shared" si="19"/>
        <v>0</v>
      </c>
      <c r="BE29">
        <f t="shared" si="20"/>
        <v>0</v>
      </c>
      <c r="BG29" t="str">
        <f t="shared" si="21"/>
        <v/>
      </c>
      <c r="BH29" t="str">
        <f t="shared" si="22"/>
        <v/>
      </c>
      <c r="BI29" t="str">
        <f t="shared" si="23"/>
        <v/>
      </c>
      <c r="BJ29" t="str">
        <f t="shared" si="24"/>
        <v/>
      </c>
      <c r="BK29" t="str">
        <f t="shared" si="25"/>
        <v/>
      </c>
      <c r="BL29" t="str">
        <f t="shared" si="26"/>
        <v/>
      </c>
      <c r="BM29" t="str">
        <f t="shared" si="27"/>
        <v/>
      </c>
      <c r="BN29" t="str">
        <f t="shared" si="28"/>
        <v/>
      </c>
      <c r="BO29" t="str">
        <f t="shared" si="29"/>
        <v/>
      </c>
      <c r="BP29" t="str">
        <f t="shared" si="30"/>
        <v/>
      </c>
      <c r="BQ29" t="str">
        <f t="shared" si="31"/>
        <v/>
      </c>
      <c r="BR29" t="str">
        <f t="shared" si="32"/>
        <v/>
      </c>
      <c r="BS29" t="str">
        <f t="shared" si="33"/>
        <v/>
      </c>
      <c r="BT29" t="str">
        <f t="shared" si="34"/>
        <v/>
      </c>
      <c r="BU29" t="str">
        <f t="shared" si="35"/>
        <v/>
      </c>
    </row>
    <row r="30" spans="2:73" ht="12" customHeight="1" x14ac:dyDescent="0.2">
      <c r="B30" s="72">
        <v>27</v>
      </c>
      <c r="C30" s="4" t="str">
        <f t="shared" si="0"/>
        <v>Tisdag</v>
      </c>
      <c r="D30" s="71" t="str">
        <f t="shared" si="1"/>
        <v/>
      </c>
      <c r="E30" s="219" t="str">
        <f t="shared" si="5"/>
        <v/>
      </c>
      <c r="F30" s="98"/>
      <c r="G30" s="67"/>
      <c r="H30" s="137"/>
      <c r="I30" s="132"/>
      <c r="J30" s="162" t="str">
        <f t="shared" si="6"/>
        <v/>
      </c>
      <c r="K30" s="166"/>
      <c r="L30" s="167"/>
      <c r="M30" s="100" t="str">
        <f t="shared" si="36"/>
        <v/>
      </c>
      <c r="N30" s="83" t="str">
        <f t="shared" si="37"/>
        <v/>
      </c>
      <c r="O30" s="177"/>
      <c r="P30" s="109"/>
      <c r="Q30" s="184"/>
      <c r="R30" s="188"/>
      <c r="S30" s="189"/>
      <c r="T30" s="190"/>
      <c r="U30" s="100" t="str">
        <f t="shared" si="2"/>
        <v/>
      </c>
      <c r="V30" s="83" t="str">
        <f t="shared" si="3"/>
        <v/>
      </c>
      <c r="W30" s="11"/>
      <c r="X30" s="11"/>
      <c r="Y30" s="11"/>
      <c r="Z30" s="73"/>
      <c r="AH30" s="15">
        <f>Kalender!CS38</f>
        <v>45531</v>
      </c>
      <c r="AI30" s="62">
        <f>IF(Kalender!AL38&lt;&gt;"","x",0)</f>
        <v>0</v>
      </c>
      <c r="AJ30" s="62">
        <f>IF(Kalender!AM38&lt;&gt;"","x",0)</f>
        <v>0</v>
      </c>
      <c r="AK30" s="62">
        <f>Kalender!AN38</f>
        <v>0</v>
      </c>
      <c r="AL30" s="30">
        <f>IF(E30="1",0,IF(WEEKDAY(AH30)=2,Kalender!$T$4,IF(WEEKDAY(AH30)=3,Kalender!$T$5,IF(WEEKDAY(AH30)=4,Kalender!$T$6,IF(WEEKDAY(AH30)=5,Kalender!$T$7,IF(WEEKDAY(AH30)=6,Kalender!$T$8,0))))))</f>
        <v>30</v>
      </c>
      <c r="AM30" s="30">
        <f t="shared" si="7"/>
        <v>480</v>
      </c>
      <c r="AN30" s="30">
        <f>IF(E30="1",0,IF(E30="k",-AK30*60*Kalender!$AS$6,0))</f>
        <v>0</v>
      </c>
      <c r="AO30" s="30">
        <f>IF(WEEKDAY(AH30)=2,Kalender!$AB$4*60+Kalender!$AD$4,IF(WEEKDAY(AH30)=3,Kalender!$AB$5*60+Kalender!$AD$5,IF(WEEKDAY(AH30)=4,Kalender!$AB$6*60+Kalender!$AD$6,IF(WEEKDAY(AH30)=5,Kalender!$AB$7*60+Kalender!$AD$7,IF(WEEKDAY(AH30)=6,Kalender!$AB$8*60+Kalender!$AD$8,0)))))</f>
        <v>480</v>
      </c>
      <c r="AP30" s="62" t="str">
        <f>IF(F30="","",IF(WEEKDAY(AH30)=2,Kalender!BK4-(F30*60+G30),IF(WEEKDAY(AH30)=3,Kalender!BK5-(F30*60+G30),IF(WEEKDAY(AH30)=4,Kalender!BK6-(F30*60+G30),IF(WEEKDAY(AH30)=5,Kalender!BK7-(F30*60+G30),IF(WEEKDAY(AH30)=6,Kalender!BK8-(F30*60+G30),""))))))</f>
        <v/>
      </c>
      <c r="AQ30" s="62" t="str">
        <f>IF(H30="","",IF(WEEKDAY(AH30)=2,(H30*60+I30)-Kalender!BM4,IF(WEEKDAY(AH30)=3,(H30*60+I30)-Kalender!BM5,IF(WEEKDAY(AH30)=4,(H30*60+I30)-Kalender!BM6,IF(WEEKDAY(AH30)=5,(H30*60+I30)-Kalender!BM7,IF(WEEKDAY(AH30)=6,(H30*60+I30)-Kalender!BM8,""))))))</f>
        <v/>
      </c>
      <c r="AR30" t="str">
        <f t="shared" si="8"/>
        <v/>
      </c>
      <c r="AS30" t="str">
        <f t="shared" si="4"/>
        <v/>
      </c>
      <c r="AT30">
        <f t="shared" si="9"/>
        <v>0</v>
      </c>
      <c r="AU30">
        <f t="shared" si="10"/>
        <v>0</v>
      </c>
      <c r="AV30">
        <f t="shared" si="11"/>
        <v>0</v>
      </c>
      <c r="AW30">
        <f t="shared" si="12"/>
        <v>0</v>
      </c>
      <c r="AX30">
        <f t="shared" si="13"/>
        <v>0</v>
      </c>
      <c r="AY30">
        <f t="shared" si="14"/>
        <v>0</v>
      </c>
      <c r="AZ30">
        <f t="shared" si="15"/>
        <v>0</v>
      </c>
      <c r="BA30" t="str">
        <f t="shared" si="16"/>
        <v/>
      </c>
      <c r="BB30" s="12">
        <f t="shared" si="17"/>
        <v>0</v>
      </c>
      <c r="BC30" s="12">
        <f t="shared" si="18"/>
        <v>0</v>
      </c>
      <c r="BD30" s="12">
        <f t="shared" si="19"/>
        <v>0</v>
      </c>
      <c r="BE30">
        <f t="shared" si="20"/>
        <v>0</v>
      </c>
      <c r="BG30" t="str">
        <f t="shared" si="21"/>
        <v/>
      </c>
      <c r="BH30" t="str">
        <f t="shared" si="22"/>
        <v/>
      </c>
      <c r="BI30" t="str">
        <f t="shared" si="23"/>
        <v/>
      </c>
      <c r="BJ30" t="str">
        <f t="shared" si="24"/>
        <v/>
      </c>
      <c r="BK30" t="str">
        <f t="shared" si="25"/>
        <v/>
      </c>
      <c r="BL30" t="str">
        <f t="shared" si="26"/>
        <v/>
      </c>
      <c r="BM30" t="str">
        <f t="shared" si="27"/>
        <v/>
      </c>
      <c r="BN30" t="str">
        <f t="shared" si="28"/>
        <v/>
      </c>
      <c r="BO30" t="str">
        <f t="shared" si="29"/>
        <v/>
      </c>
      <c r="BP30" t="str">
        <f t="shared" si="30"/>
        <v/>
      </c>
      <c r="BQ30" t="str">
        <f t="shared" si="31"/>
        <v/>
      </c>
      <c r="BR30" t="str">
        <f t="shared" si="32"/>
        <v/>
      </c>
      <c r="BS30" t="str">
        <f t="shared" si="33"/>
        <v/>
      </c>
      <c r="BT30" t="str">
        <f t="shared" si="34"/>
        <v/>
      </c>
      <c r="BU30" t="str">
        <f t="shared" si="35"/>
        <v/>
      </c>
    </row>
    <row r="31" spans="2:73" ht="12" customHeight="1" x14ac:dyDescent="0.2">
      <c r="B31" s="90">
        <v>28</v>
      </c>
      <c r="C31" s="91" t="str">
        <f t="shared" si="0"/>
        <v>Onsdag</v>
      </c>
      <c r="D31" s="92" t="str">
        <f t="shared" si="1"/>
        <v/>
      </c>
      <c r="E31" s="219" t="str">
        <f t="shared" si="5"/>
        <v/>
      </c>
      <c r="F31" s="97"/>
      <c r="G31" s="93"/>
      <c r="H31" s="136"/>
      <c r="I31" s="131"/>
      <c r="J31" s="162" t="str">
        <f t="shared" si="6"/>
        <v/>
      </c>
      <c r="K31" s="166"/>
      <c r="L31" s="167"/>
      <c r="M31" s="100" t="str">
        <f t="shared" si="36"/>
        <v/>
      </c>
      <c r="N31" s="83" t="str">
        <f t="shared" si="37"/>
        <v/>
      </c>
      <c r="O31" s="176"/>
      <c r="P31" s="108"/>
      <c r="Q31" s="184"/>
      <c r="R31" s="188"/>
      <c r="S31" s="189"/>
      <c r="T31" s="190"/>
      <c r="U31" s="100" t="str">
        <f t="shared" si="2"/>
        <v/>
      </c>
      <c r="V31" s="83" t="str">
        <f t="shared" si="3"/>
        <v/>
      </c>
      <c r="W31" s="11"/>
      <c r="X31" s="11"/>
      <c r="Y31" s="11"/>
      <c r="Z31" s="94"/>
      <c r="AB31" s="263" t="s">
        <v>133</v>
      </c>
      <c r="AC31" s="264"/>
      <c r="AD31" s="264"/>
      <c r="AE31" s="264"/>
      <c r="AH31" s="15">
        <f>Kalender!CS39</f>
        <v>45532</v>
      </c>
      <c r="AI31" s="62">
        <f>IF(Kalender!AL39&lt;&gt;"","x",0)</f>
        <v>0</v>
      </c>
      <c r="AJ31" s="62">
        <f>IF(Kalender!AM39&lt;&gt;"","x",0)</f>
        <v>0</v>
      </c>
      <c r="AK31" s="62">
        <f>Kalender!AN39</f>
        <v>0</v>
      </c>
      <c r="AL31" s="30">
        <f>IF(E31="1",0,IF(WEEKDAY(AH31)=2,Kalender!$T$4,IF(WEEKDAY(AH31)=3,Kalender!$T$5,IF(WEEKDAY(AH31)=4,Kalender!$T$6,IF(WEEKDAY(AH31)=5,Kalender!$T$7,IF(WEEKDAY(AH31)=6,Kalender!$T$8,0))))))</f>
        <v>30</v>
      </c>
      <c r="AM31" s="30">
        <f t="shared" si="7"/>
        <v>480</v>
      </c>
      <c r="AN31" s="30">
        <f>IF(E31="1",0,IF(E31="k",-AK31*60*Kalender!$AS$6,0))</f>
        <v>0</v>
      </c>
      <c r="AO31" s="30">
        <f>IF(WEEKDAY(AH31)=2,Kalender!$AB$4*60+Kalender!$AD$4,IF(WEEKDAY(AH31)=3,Kalender!$AB$5*60+Kalender!$AD$5,IF(WEEKDAY(AH31)=4,Kalender!$AB$6*60+Kalender!$AD$6,IF(WEEKDAY(AH31)=5,Kalender!$AB$7*60+Kalender!$AD$7,IF(WEEKDAY(AH31)=6,Kalender!$AB$8*60+Kalender!$AD$8,0)))))</f>
        <v>480</v>
      </c>
      <c r="AP31" s="62" t="str">
        <f>IF(F31="","",IF(WEEKDAY(AH31)=2,Kalender!BK4-(F31*60+G31),IF(WEEKDAY(AH31)=3,Kalender!BK5-(F31*60+G31),IF(WEEKDAY(AH31)=4,Kalender!BK6-(F31*60+G31),IF(WEEKDAY(AH31)=5,Kalender!BK7-(F31*60+G31),IF(WEEKDAY(AH31)=6,Kalender!BK8-(F31*60+G31),""))))))</f>
        <v/>
      </c>
      <c r="AQ31" s="62" t="str">
        <f>IF(H31="","",IF(WEEKDAY(AH31)=2,(H31*60+I31)-Kalender!BM4,IF(WEEKDAY(AH31)=3,(H31*60+I31)-Kalender!BM5,IF(WEEKDAY(AH31)=4,(H31*60+I31)-Kalender!BM6,IF(WEEKDAY(AH31)=5,(H31*60+I31)-Kalender!BM7,IF(WEEKDAY(AH31)=6,(H31*60+I31)-Kalender!BM8,""))))))</f>
        <v/>
      </c>
      <c r="AR31" t="str">
        <f t="shared" si="8"/>
        <v/>
      </c>
      <c r="AS31" t="str">
        <f t="shared" si="4"/>
        <v/>
      </c>
      <c r="AT31">
        <f t="shared" si="9"/>
        <v>0</v>
      </c>
      <c r="AU31">
        <f t="shared" si="10"/>
        <v>0</v>
      </c>
      <c r="AV31">
        <f t="shared" si="11"/>
        <v>0</v>
      </c>
      <c r="AW31">
        <f t="shared" si="12"/>
        <v>0</v>
      </c>
      <c r="AX31">
        <f t="shared" si="13"/>
        <v>0</v>
      </c>
      <c r="AY31">
        <f t="shared" si="14"/>
        <v>0</v>
      </c>
      <c r="AZ31">
        <f t="shared" si="15"/>
        <v>0</v>
      </c>
      <c r="BA31" t="str">
        <f t="shared" si="16"/>
        <v/>
      </c>
      <c r="BB31" s="12">
        <f t="shared" si="17"/>
        <v>0</v>
      </c>
      <c r="BC31" s="12">
        <f t="shared" si="18"/>
        <v>0</v>
      </c>
      <c r="BD31" s="12">
        <f t="shared" si="19"/>
        <v>0</v>
      </c>
      <c r="BE31">
        <f t="shared" si="20"/>
        <v>0</v>
      </c>
      <c r="BG31" t="str">
        <f t="shared" si="21"/>
        <v/>
      </c>
      <c r="BH31" t="str">
        <f t="shared" si="22"/>
        <v/>
      </c>
      <c r="BI31" t="str">
        <f t="shared" si="23"/>
        <v/>
      </c>
      <c r="BJ31" t="str">
        <f t="shared" si="24"/>
        <v/>
      </c>
      <c r="BK31" t="str">
        <f t="shared" si="25"/>
        <v/>
      </c>
      <c r="BL31" t="str">
        <f t="shared" si="26"/>
        <v/>
      </c>
      <c r="BM31" t="str">
        <f t="shared" si="27"/>
        <v/>
      </c>
      <c r="BN31" t="str">
        <f t="shared" si="28"/>
        <v/>
      </c>
      <c r="BO31" t="str">
        <f t="shared" si="29"/>
        <v/>
      </c>
      <c r="BP31" t="str">
        <f t="shared" si="30"/>
        <v/>
      </c>
      <c r="BQ31" t="str">
        <f t="shared" si="31"/>
        <v/>
      </c>
      <c r="BR31" t="str">
        <f t="shared" si="32"/>
        <v/>
      </c>
      <c r="BS31" t="str">
        <f t="shared" si="33"/>
        <v/>
      </c>
      <c r="BT31" t="str">
        <f t="shared" si="34"/>
        <v/>
      </c>
      <c r="BU31" t="str">
        <f t="shared" si="35"/>
        <v/>
      </c>
    </row>
    <row r="32" spans="2:73" ht="12" customHeight="1" x14ac:dyDescent="0.2">
      <c r="B32" s="72">
        <v>29</v>
      </c>
      <c r="C32" s="4" t="str">
        <f t="shared" si="0"/>
        <v>Torsdag</v>
      </c>
      <c r="D32" s="71" t="str">
        <f t="shared" si="1"/>
        <v/>
      </c>
      <c r="E32" s="219" t="str">
        <f t="shared" si="5"/>
        <v/>
      </c>
      <c r="F32" s="98"/>
      <c r="G32" s="67"/>
      <c r="H32" s="137"/>
      <c r="I32" s="132"/>
      <c r="J32" s="162" t="str">
        <f t="shared" si="6"/>
        <v/>
      </c>
      <c r="K32" s="166"/>
      <c r="L32" s="167"/>
      <c r="M32" s="100" t="str">
        <f t="shared" si="36"/>
        <v/>
      </c>
      <c r="N32" s="83" t="str">
        <f t="shared" si="37"/>
        <v/>
      </c>
      <c r="O32" s="177"/>
      <c r="P32" s="109"/>
      <c r="Q32" s="184"/>
      <c r="R32" s="188"/>
      <c r="S32" s="189"/>
      <c r="T32" s="190"/>
      <c r="U32" s="100" t="str">
        <f t="shared" si="2"/>
        <v/>
      </c>
      <c r="V32" s="83" t="str">
        <f t="shared" si="3"/>
        <v/>
      </c>
      <c r="W32" s="11"/>
      <c r="X32" s="11"/>
      <c r="Y32" s="11"/>
      <c r="Z32" s="73"/>
      <c r="AC32" s="114">
        <f>TRUNC(Sammanställning!AG12/60)</f>
        <v>0</v>
      </c>
      <c r="AD32" s="115">
        <f>IF(AC32=0,Sammanställning!AG12-60*AC32,ABS(Sammanställning!AG12-AC32*60))</f>
        <v>0</v>
      </c>
      <c r="AH32" s="15">
        <f>Kalender!CS40</f>
        <v>45533</v>
      </c>
      <c r="AI32" s="62">
        <f>IF(Kalender!AL40&lt;&gt;"","x",0)</f>
        <v>0</v>
      </c>
      <c r="AJ32" s="62">
        <f>IF(Kalender!AM40&lt;&gt;"","x",0)</f>
        <v>0</v>
      </c>
      <c r="AK32" s="62">
        <f>Kalender!AN40</f>
        <v>0</v>
      </c>
      <c r="AL32" s="30">
        <f>IF(E32="1",0,IF(WEEKDAY(AH32)=2,Kalender!$T$4,IF(WEEKDAY(AH32)=3,Kalender!$T$5,IF(WEEKDAY(AH32)=4,Kalender!$T$6,IF(WEEKDAY(AH32)=5,Kalender!$T$7,IF(WEEKDAY(AH32)=6,Kalender!$T$8,0))))))</f>
        <v>30</v>
      </c>
      <c r="AM32" s="30">
        <f t="shared" si="7"/>
        <v>480</v>
      </c>
      <c r="AN32" s="30">
        <f>IF(E32="1",0,IF(E32="k",-AK32*60*Kalender!$AS$6,0))</f>
        <v>0</v>
      </c>
      <c r="AO32" s="30">
        <f>IF(WEEKDAY(AH32)=2,Kalender!$AB$4*60+Kalender!$AD$4,IF(WEEKDAY(AH32)=3,Kalender!$AB$5*60+Kalender!$AD$5,IF(WEEKDAY(AH32)=4,Kalender!$AB$6*60+Kalender!$AD$6,IF(WEEKDAY(AH32)=5,Kalender!$AB$7*60+Kalender!$AD$7,IF(WEEKDAY(AH32)=6,Kalender!$AB$8*60+Kalender!$AD$8,0)))))</f>
        <v>480</v>
      </c>
      <c r="AP32" s="62" t="str">
        <f>IF(F32="","",IF(WEEKDAY(AH32)=2,Kalender!BK4-(F32*60+G32),IF(WEEKDAY(AH32)=3,Kalender!BK5-(F32*60+G32),IF(WEEKDAY(AH32)=4,Kalender!BK6-(F32*60+G32),IF(WEEKDAY(AH32)=5,Kalender!BK7-(F32*60+G32),IF(WEEKDAY(AH32)=6,Kalender!BK8-(F32*60+G32),""))))))</f>
        <v/>
      </c>
      <c r="AQ32" s="62" t="str">
        <f>IF(H32="","",IF(WEEKDAY(AH32)=2,(H32*60+I32)-Kalender!BM4,IF(WEEKDAY(AH32)=3,(H32*60+I32)-Kalender!BM5,IF(WEEKDAY(AH32)=4,(H32*60+I32)-Kalender!BM6,IF(WEEKDAY(AH32)=5,(H32*60+I32)-Kalender!BM7,IF(WEEKDAY(AH32)=6,(H32*60+I32)-Kalender!BM8,""))))))</f>
        <v/>
      </c>
      <c r="AR32" t="str">
        <f t="shared" si="8"/>
        <v/>
      </c>
      <c r="AS32" t="str">
        <f t="shared" si="4"/>
        <v/>
      </c>
      <c r="AT32">
        <f t="shared" si="9"/>
        <v>0</v>
      </c>
      <c r="AU32">
        <f t="shared" si="10"/>
        <v>0</v>
      </c>
      <c r="AV32">
        <f t="shared" si="11"/>
        <v>0</v>
      </c>
      <c r="AW32">
        <f t="shared" si="12"/>
        <v>0</v>
      </c>
      <c r="AX32">
        <f t="shared" si="13"/>
        <v>0</v>
      </c>
      <c r="AY32">
        <f t="shared" si="14"/>
        <v>0</v>
      </c>
      <c r="AZ32">
        <f t="shared" si="15"/>
        <v>0</v>
      </c>
      <c r="BA32" t="str">
        <f t="shared" si="16"/>
        <v/>
      </c>
      <c r="BB32" s="12">
        <f t="shared" si="17"/>
        <v>0</v>
      </c>
      <c r="BC32" s="12">
        <f t="shared" si="18"/>
        <v>0</v>
      </c>
      <c r="BD32" s="12">
        <f t="shared" si="19"/>
        <v>0</v>
      </c>
      <c r="BE32">
        <f t="shared" si="20"/>
        <v>0</v>
      </c>
      <c r="BG32" t="str">
        <f t="shared" si="21"/>
        <v/>
      </c>
      <c r="BH32" t="str">
        <f t="shared" si="22"/>
        <v/>
      </c>
      <c r="BI32" t="str">
        <f t="shared" si="23"/>
        <v/>
      </c>
      <c r="BJ32" t="str">
        <f t="shared" si="24"/>
        <v/>
      </c>
      <c r="BK32" t="str">
        <f t="shared" si="25"/>
        <v/>
      </c>
      <c r="BL32" t="str">
        <f t="shared" si="26"/>
        <v/>
      </c>
      <c r="BM32" t="str">
        <f t="shared" si="27"/>
        <v/>
      </c>
      <c r="BN32" t="str">
        <f t="shared" si="28"/>
        <v/>
      </c>
      <c r="BO32" t="str">
        <f t="shared" si="29"/>
        <v/>
      </c>
      <c r="BP32" t="str">
        <f t="shared" si="30"/>
        <v/>
      </c>
      <c r="BQ32" t="str">
        <f t="shared" si="31"/>
        <v/>
      </c>
      <c r="BR32" t="str">
        <f t="shared" si="32"/>
        <v/>
      </c>
      <c r="BS32" t="str">
        <f t="shared" si="33"/>
        <v/>
      </c>
      <c r="BT32" t="str">
        <f t="shared" si="34"/>
        <v/>
      </c>
      <c r="BU32" t="str">
        <f t="shared" si="35"/>
        <v/>
      </c>
    </row>
    <row r="33" spans="2:73" ht="12" customHeight="1" x14ac:dyDescent="0.2">
      <c r="B33" s="90">
        <v>30</v>
      </c>
      <c r="C33" s="91" t="str">
        <f t="shared" si="0"/>
        <v>Fredag</v>
      </c>
      <c r="D33" s="92" t="str">
        <f t="shared" si="1"/>
        <v/>
      </c>
      <c r="E33" s="219" t="str">
        <f t="shared" si="5"/>
        <v/>
      </c>
      <c r="F33" s="97"/>
      <c r="G33" s="93"/>
      <c r="H33" s="136"/>
      <c r="I33" s="131"/>
      <c r="J33" s="162" t="str">
        <f t="shared" si="6"/>
        <v/>
      </c>
      <c r="K33" s="166"/>
      <c r="L33" s="167"/>
      <c r="M33" s="100" t="str">
        <f t="shared" si="36"/>
        <v/>
      </c>
      <c r="N33" s="83" t="str">
        <f t="shared" si="37"/>
        <v/>
      </c>
      <c r="O33" s="176"/>
      <c r="P33" s="108"/>
      <c r="Q33" s="184"/>
      <c r="R33" s="188"/>
      <c r="S33" s="189"/>
      <c r="T33" s="190"/>
      <c r="U33" s="100" t="str">
        <f t="shared" si="2"/>
        <v/>
      </c>
      <c r="V33" s="83" t="str">
        <f t="shared" si="3"/>
        <v/>
      </c>
      <c r="W33" s="11"/>
      <c r="X33" s="11"/>
      <c r="Y33" s="11"/>
      <c r="Z33" s="94"/>
      <c r="AH33" s="15">
        <f>Kalender!CS41</f>
        <v>45534</v>
      </c>
      <c r="AI33" s="62">
        <f>IF(Kalender!AL41&lt;&gt;"","x",0)</f>
        <v>0</v>
      </c>
      <c r="AJ33" s="62">
        <f>IF(Kalender!AM41&lt;&gt;"","x",0)</f>
        <v>0</v>
      </c>
      <c r="AK33" s="62">
        <f>Kalender!AN41</f>
        <v>0</v>
      </c>
      <c r="AL33" s="30">
        <f>IF(E33="1",0,IF(WEEKDAY(AH33)=2,Kalender!$T$4,IF(WEEKDAY(AH33)=3,Kalender!$T$5,IF(WEEKDAY(AH33)=4,Kalender!$T$6,IF(WEEKDAY(AH33)=5,Kalender!$T$7,IF(WEEKDAY(AH33)=6,Kalender!$T$8,0))))))</f>
        <v>30</v>
      </c>
      <c r="AM33" s="30">
        <f t="shared" si="7"/>
        <v>480</v>
      </c>
      <c r="AN33" s="30">
        <f>IF(E33="1",0,IF(E33="k",-AK33*60*Kalender!$AS$6,0))</f>
        <v>0</v>
      </c>
      <c r="AO33" s="30">
        <f>IF(WEEKDAY(AH33)=2,Kalender!$AB$4*60+Kalender!$AD$4,IF(WEEKDAY(AH33)=3,Kalender!$AB$5*60+Kalender!$AD$5,IF(WEEKDAY(AH33)=4,Kalender!$AB$6*60+Kalender!$AD$6,IF(WEEKDAY(AH33)=5,Kalender!$AB$7*60+Kalender!$AD$7,IF(WEEKDAY(AH33)=6,Kalender!$AB$8*60+Kalender!$AD$8,0)))))</f>
        <v>480</v>
      </c>
      <c r="AP33" s="62" t="str">
        <f>IF(F33="","",IF(WEEKDAY(AH33)=2,Kalender!BK4-(F33*60+G33),IF(WEEKDAY(AH33)=3,Kalender!BK5-(F33*60+G33),IF(WEEKDAY(AH33)=4,Kalender!BK6-(F33*60+G33),IF(WEEKDAY(AH33)=5,Kalender!BK7-(F33*60+G33),IF(WEEKDAY(AH33)=6,Kalender!BK8-(F33*60+G33),""))))))</f>
        <v/>
      </c>
      <c r="AQ33" s="62" t="str">
        <f>IF(H33="","",IF(WEEKDAY(AH33)=2,(H33*60+I33)-Kalender!BM4,IF(WEEKDAY(AH33)=3,(H33*60+I33)-Kalender!BM5,IF(WEEKDAY(AH33)=4,(H33*60+I33)-Kalender!BM6,IF(WEEKDAY(AH33)=5,(H33*60+I33)-Kalender!BM7,IF(WEEKDAY(AH33)=6,(H33*60+I33)-Kalender!BM8,""))))))</f>
        <v/>
      </c>
      <c r="AR33" t="str">
        <f t="shared" si="8"/>
        <v/>
      </c>
      <c r="AS33" t="str">
        <f t="shared" si="4"/>
        <v/>
      </c>
      <c r="AT33">
        <f t="shared" si="9"/>
        <v>0</v>
      </c>
      <c r="AU33">
        <f t="shared" si="10"/>
        <v>0</v>
      </c>
      <c r="AV33">
        <f t="shared" si="11"/>
        <v>0</v>
      </c>
      <c r="AW33">
        <f t="shared" si="12"/>
        <v>0</v>
      </c>
      <c r="AX33">
        <f t="shared" si="13"/>
        <v>0</v>
      </c>
      <c r="AY33">
        <f t="shared" si="14"/>
        <v>0</v>
      </c>
      <c r="AZ33">
        <f t="shared" si="15"/>
        <v>0</v>
      </c>
      <c r="BA33" t="str">
        <f t="shared" si="16"/>
        <v/>
      </c>
      <c r="BB33" s="12">
        <f t="shared" si="17"/>
        <v>0</v>
      </c>
      <c r="BC33" s="12">
        <f t="shared" si="18"/>
        <v>0</v>
      </c>
      <c r="BD33" s="12">
        <f t="shared" si="19"/>
        <v>0</v>
      </c>
      <c r="BE33">
        <f t="shared" si="20"/>
        <v>0</v>
      </c>
      <c r="BG33" t="str">
        <f t="shared" si="21"/>
        <v/>
      </c>
      <c r="BH33" t="str">
        <f t="shared" si="22"/>
        <v/>
      </c>
      <c r="BI33" t="str">
        <f t="shared" si="23"/>
        <v/>
      </c>
      <c r="BJ33" t="str">
        <f t="shared" si="24"/>
        <v/>
      </c>
      <c r="BK33" t="str">
        <f t="shared" si="25"/>
        <v/>
      </c>
      <c r="BL33" t="str">
        <f t="shared" si="26"/>
        <v/>
      </c>
      <c r="BM33" t="str">
        <f t="shared" si="27"/>
        <v/>
      </c>
      <c r="BN33" t="str">
        <f t="shared" si="28"/>
        <v/>
      </c>
      <c r="BO33" t="str">
        <f t="shared" si="29"/>
        <v/>
      </c>
      <c r="BP33" t="str">
        <f t="shared" si="30"/>
        <v/>
      </c>
      <c r="BQ33" t="str">
        <f t="shared" si="31"/>
        <v/>
      </c>
      <c r="BR33" t="str">
        <f t="shared" si="32"/>
        <v/>
      </c>
      <c r="BS33" t="str">
        <f t="shared" si="33"/>
        <v/>
      </c>
      <c r="BT33" t="str">
        <f t="shared" si="34"/>
        <v/>
      </c>
      <c r="BU33" t="str">
        <f t="shared" si="35"/>
        <v/>
      </c>
    </row>
    <row r="34" spans="2:73" ht="12" customHeight="1" thickBot="1" x14ac:dyDescent="0.25">
      <c r="B34" s="74">
        <v>31</v>
      </c>
      <c r="C34" s="75" t="str">
        <f t="shared" si="0"/>
        <v>Lördag</v>
      </c>
      <c r="D34" s="76" t="str">
        <f t="shared" si="1"/>
        <v/>
      </c>
      <c r="E34" s="220" t="str">
        <f t="shared" si="5"/>
        <v>lö</v>
      </c>
      <c r="F34" s="99"/>
      <c r="G34" s="77"/>
      <c r="H34" s="138"/>
      <c r="I34" s="133"/>
      <c r="J34" s="209" t="str">
        <f t="shared" si="6"/>
        <v/>
      </c>
      <c r="K34" s="169"/>
      <c r="L34" s="169"/>
      <c r="M34" s="113" t="str">
        <f t="shared" si="36"/>
        <v/>
      </c>
      <c r="N34" s="112" t="str">
        <f t="shared" si="37"/>
        <v/>
      </c>
      <c r="O34" s="178"/>
      <c r="P34" s="111"/>
      <c r="Q34" s="185"/>
      <c r="R34" s="191"/>
      <c r="S34" s="192"/>
      <c r="T34" s="193"/>
      <c r="U34" s="126" t="str">
        <f t="shared" si="2"/>
        <v/>
      </c>
      <c r="V34" s="127" t="str">
        <f t="shared" si="3"/>
        <v/>
      </c>
      <c r="W34" s="102"/>
      <c r="X34" s="102"/>
      <c r="Y34" s="102"/>
      <c r="Z34" s="78"/>
      <c r="AH34" s="15">
        <f>Kalender!CS42</f>
        <v>45535</v>
      </c>
      <c r="AI34" s="62">
        <f>IF(Kalender!AL42&lt;&gt;"","x",0)</f>
        <v>0</v>
      </c>
      <c r="AJ34" s="62">
        <f>IF(Kalender!AM42&lt;&gt;"","x",0)</f>
        <v>0</v>
      </c>
      <c r="AK34" s="62">
        <f>Kalender!AN42</f>
        <v>0</v>
      </c>
      <c r="AL34" s="30">
        <f>IF(E34="1",0,IF(WEEKDAY(AH34)=2,Kalender!$T$4,IF(WEEKDAY(AH34)=3,Kalender!$T$5,IF(WEEKDAY(AH34)=4,Kalender!$T$6,IF(WEEKDAY(AH34)=5,Kalender!$T$7,IF(WEEKDAY(AH34)=6,Kalender!$T$8,0))))))</f>
        <v>0</v>
      </c>
      <c r="AM34" s="30">
        <f t="shared" si="7"/>
        <v>0</v>
      </c>
      <c r="AN34" s="30">
        <f>IF(E34="1",0,IF(E34="k",-AK34*60*Kalender!$AS$6,0))</f>
        <v>0</v>
      </c>
      <c r="AO34" s="30">
        <f>IF(WEEKDAY(AH34)=2,Kalender!$AB$4*60+Kalender!$AD$4,IF(WEEKDAY(AH34)=3,Kalender!$AB$5*60+Kalender!$AD$5,IF(WEEKDAY(AH34)=4,Kalender!$AB$6*60+Kalender!$AD$6,IF(WEEKDAY(AH34)=5,Kalender!$AB$7*60+Kalender!$AD$7,IF(WEEKDAY(AH34)=6,Kalender!$AB$8*60+Kalender!$AD$8,0)))))</f>
        <v>0</v>
      </c>
      <c r="AP34" s="62" t="str">
        <f>IF(F34="","",IF(WEEKDAY(AH34)=2,Kalender!BK4-(F34*60+G34),IF(WEEKDAY(AH34)=3,Kalender!BK5-(F34*60+G34),IF(WEEKDAY(AH34)=4,Kalender!BK6-(F34*60+G34),IF(WEEKDAY(AH34)=5,Kalender!BK7-(F34*60+G34),IF(WEEKDAY(AH34)=6,Kalender!BK8-(F34*60+G34),""))))))</f>
        <v/>
      </c>
      <c r="AQ34" s="62" t="str">
        <f>IF(H34="","",IF(WEEKDAY(AH34)=2,(H34*60+I34)-Kalender!BM4,IF(WEEKDAY(AH34)=3,(H34*60+I34)-Kalender!BM5,IF(WEEKDAY(AH34)=4,(H34*60+I34)-Kalender!BM6,IF(WEEKDAY(AH34)=5,(H34*60+I34)-Kalender!BM7,IF(WEEKDAY(AH34)=6,(H34*60+I34)-Kalender!BM8,""))))))</f>
        <v/>
      </c>
      <c r="AR34" t="str">
        <f t="shared" si="8"/>
        <v/>
      </c>
      <c r="AS34" t="str">
        <f t="shared" si="4"/>
        <v/>
      </c>
      <c r="AT34">
        <f t="shared" si="9"/>
        <v>0</v>
      </c>
      <c r="AU34">
        <f t="shared" si="10"/>
        <v>0</v>
      </c>
      <c r="AV34">
        <f t="shared" si="11"/>
        <v>0</v>
      </c>
      <c r="AW34">
        <f t="shared" si="12"/>
        <v>0</v>
      </c>
      <c r="AX34">
        <f t="shared" si="13"/>
        <v>0</v>
      </c>
      <c r="AY34">
        <f t="shared" si="14"/>
        <v>0</v>
      </c>
      <c r="AZ34">
        <f t="shared" si="15"/>
        <v>0</v>
      </c>
      <c r="BA34" t="str">
        <f t="shared" si="16"/>
        <v/>
      </c>
      <c r="BB34" s="12">
        <f t="shared" si="17"/>
        <v>0</v>
      </c>
      <c r="BC34" s="12">
        <f t="shared" si="18"/>
        <v>0</v>
      </c>
      <c r="BD34" s="12">
        <f t="shared" si="19"/>
        <v>0</v>
      </c>
      <c r="BE34">
        <f t="shared" si="20"/>
        <v>0</v>
      </c>
      <c r="BG34" t="str">
        <f t="shared" si="21"/>
        <v/>
      </c>
      <c r="BH34" t="str">
        <f t="shared" si="22"/>
        <v/>
      </c>
      <c r="BI34" t="str">
        <f t="shared" si="23"/>
        <v/>
      </c>
      <c r="BJ34" t="str">
        <f t="shared" si="24"/>
        <v/>
      </c>
      <c r="BK34" t="str">
        <f t="shared" si="25"/>
        <v/>
      </c>
      <c r="BL34" t="str">
        <f t="shared" si="26"/>
        <v/>
      </c>
      <c r="BM34" t="str">
        <f t="shared" si="27"/>
        <v/>
      </c>
      <c r="BN34" t="str">
        <f t="shared" si="28"/>
        <v/>
      </c>
      <c r="BO34" t="str">
        <f t="shared" si="29"/>
        <v/>
      </c>
      <c r="BP34" t="str">
        <f t="shared" si="30"/>
        <v/>
      </c>
      <c r="BQ34" t="str">
        <f t="shared" si="31"/>
        <v/>
      </c>
      <c r="BR34" t="str">
        <f t="shared" si="32"/>
        <v/>
      </c>
      <c r="BS34" t="str">
        <f t="shared" si="33"/>
        <v/>
      </c>
      <c r="BT34" t="str">
        <f t="shared" si="34"/>
        <v/>
      </c>
      <c r="BU34" t="str">
        <f t="shared" si="35"/>
        <v/>
      </c>
    </row>
    <row r="35" spans="2:73" x14ac:dyDescent="0.2">
      <c r="B35" s="128" t="s">
        <v>101</v>
      </c>
      <c r="C35" s="123" t="s">
        <v>102</v>
      </c>
      <c r="N35" s="66" t="s">
        <v>103</v>
      </c>
      <c r="U35" s="66" t="s">
        <v>104</v>
      </c>
      <c r="AM35">
        <f>SUM(AM4:AM34)</f>
        <v>10560</v>
      </c>
      <c r="AT35">
        <f>SUM(AT4:AT34)</f>
        <v>0</v>
      </c>
      <c r="AV35">
        <f t="shared" ref="AV35:BE35" si="38">SUM(AV4:AV34)</f>
        <v>0</v>
      </c>
      <c r="AW35">
        <f t="shared" si="38"/>
        <v>0</v>
      </c>
      <c r="AX35">
        <f t="shared" si="38"/>
        <v>0</v>
      </c>
      <c r="AY35">
        <f t="shared" si="38"/>
        <v>0</v>
      </c>
      <c r="AZ35">
        <f t="shared" si="38"/>
        <v>0</v>
      </c>
      <c r="BA35">
        <f t="shared" si="38"/>
        <v>0</v>
      </c>
      <c r="BB35">
        <f t="shared" si="38"/>
        <v>0</v>
      </c>
      <c r="BC35">
        <f t="shared" si="38"/>
        <v>0</v>
      </c>
      <c r="BD35">
        <f t="shared" si="38"/>
        <v>0</v>
      </c>
      <c r="BE35">
        <f t="shared" si="38"/>
        <v>0</v>
      </c>
    </row>
    <row r="37" spans="2:73" x14ac:dyDescent="0.2">
      <c r="AH37">
        <f>SUM(Jan:Aug!AZ35)</f>
        <v>0</v>
      </c>
      <c r="AW37">
        <f>BD35</f>
        <v>0</v>
      </c>
    </row>
    <row r="39" spans="2:73" x14ac:dyDescent="0.2">
      <c r="AH39">
        <f>SUM(Jan:Aug!AW35)</f>
        <v>0</v>
      </c>
    </row>
    <row r="41" spans="2:73" x14ac:dyDescent="0.2">
      <c r="AH41">
        <f>SUM(Jan:Aug!AW37)</f>
        <v>0</v>
      </c>
    </row>
  </sheetData>
  <sheetProtection algorithmName="SHA-512" hashValue="jE0ehDjSmaOKfgYgJm8jM9va0pLdVMxz/NKnkswCUp12HiIgzTAEZr+vPemSXMoMTu55NUSv51XrZzFRrydJPg==" saltValue="tGmSi75LnF/3sQbRB97olA==" spinCount="100000" sheet="1" selectLockedCells="1"/>
  <mergeCells count="14">
    <mergeCell ref="AB22:AE22"/>
    <mergeCell ref="AB31:AE31"/>
    <mergeCell ref="T1:Y1"/>
    <mergeCell ref="Q2:R2"/>
    <mergeCell ref="S2:T2"/>
    <mergeCell ref="U2:V2"/>
    <mergeCell ref="W2:Y2"/>
    <mergeCell ref="M1:S1"/>
    <mergeCell ref="AB3:AE3"/>
    <mergeCell ref="F2:G2"/>
    <mergeCell ref="H2:I2"/>
    <mergeCell ref="M2:N2"/>
    <mergeCell ref="O2:P2"/>
    <mergeCell ref="K2: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1F026A2D511744B2231519D9D3132B" ma:contentTypeVersion="17" ma:contentTypeDescription="Skapa ett nytt dokument." ma:contentTypeScope="" ma:versionID="331c849c70b2d614beebc5217baa7e1a">
  <xsd:schema xmlns:xsd="http://www.w3.org/2001/XMLSchema" xmlns:xs="http://www.w3.org/2001/XMLSchema" xmlns:p="http://schemas.microsoft.com/office/2006/metadata/properties" xmlns:ns2="71398234-6564-4d6e-a254-415bf42b05dd" xmlns:ns3="dc137b44-6ec6-44ed-bd43-8fa73d984b23" targetNamespace="http://schemas.microsoft.com/office/2006/metadata/properties" ma:root="true" ma:fieldsID="ffd104d7ac960cbedeef2af4334ba0ca" ns2:_="" ns3:_="">
    <xsd:import namespace="71398234-6564-4d6e-a254-415bf42b05dd"/>
    <xsd:import namespace="dc137b44-6ec6-44ed-bd43-8fa73d984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98234-6564-4d6e-a254-415bf42b05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d34d398b-60ba-4ad0-a6da-da1ce693b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37b44-6ec6-44ed-bd43-8fa73d984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978abe-339b-418c-98c9-981138279899}" ma:internalName="TaxCatchAll" ma:showField="CatchAllData" ma:web="dc137b44-6ec6-44ed-bd43-8fa73d984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398234-6564-4d6e-a254-415bf42b05dd">
      <Terms xmlns="http://schemas.microsoft.com/office/infopath/2007/PartnerControls"/>
    </lcf76f155ced4ddcb4097134ff3c332f>
    <TaxCatchAll xmlns="dc137b44-6ec6-44ed-bd43-8fa73d984b23" xsi:nil="true"/>
  </documentManagement>
</p:properties>
</file>

<file path=customXml/itemProps1.xml><?xml version="1.0" encoding="utf-8"?>
<ds:datastoreItem xmlns:ds="http://schemas.openxmlformats.org/officeDocument/2006/customXml" ds:itemID="{559DA93D-423C-4390-889F-22642B3E77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11B817-1606-4364-B621-CDD9883EF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98234-6564-4d6e-a254-415bf42b05dd"/>
    <ds:schemaRef ds:uri="dc137b44-6ec6-44ed-bd43-8fa73d984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4444C-913E-40E3-9D89-FF036FED33AA}">
  <ds:schemaRefs>
    <ds:schemaRef ds:uri="http://schemas.microsoft.com/office/2006/metadata/properties"/>
    <ds:schemaRef ds:uri="http://schemas.microsoft.com/office/infopath/2007/PartnerControls"/>
    <ds:schemaRef ds:uri="71398234-6564-4d6e-a254-415bf42b05dd"/>
    <ds:schemaRef ds:uri="dc137b44-6ec6-44ed-bd43-8fa73d984b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Sammanställning</vt:lpstr>
      <vt:lpstr>Jan</vt:lpstr>
      <vt:lpstr>Feb</vt:lpstr>
      <vt:lpstr>Mar</vt:lpstr>
      <vt:lpstr>Apr</vt:lpstr>
      <vt:lpstr>Maj</vt:lpstr>
      <vt:lpstr>Jun</vt:lpstr>
      <vt:lpstr>Jul</vt:lpstr>
      <vt:lpstr>Aug</vt:lpstr>
      <vt:lpstr>Sep</vt:lpstr>
      <vt:lpstr>Okt</vt:lpstr>
      <vt:lpstr>Nov</vt:lpstr>
      <vt:lpstr>Dec</vt:lpstr>
      <vt:lpstr>Kalender</vt:lpstr>
    </vt:vector>
  </TitlesOfParts>
  <Company>Miljömedicinska enheten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Berglind</dc:creator>
  <cp:lastModifiedBy>Michaela Stadtlander</cp:lastModifiedBy>
  <cp:lastPrinted>2013-12-03T10:59:06Z</cp:lastPrinted>
  <dcterms:created xsi:type="dcterms:W3CDTF">1999-06-28T11:54:14Z</dcterms:created>
  <dcterms:modified xsi:type="dcterms:W3CDTF">2023-10-26T13:30:16Z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0x010100251F026A2D511744B2231519D9D3132B</vt:lpwstr>
  </property>
</Properties>
</file>